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5 - Bytová jednotka č.5" sheetId="2" r:id="rId2"/>
    <sheet name="Pokyny pro vyplnění" sheetId="3" r:id="rId3"/>
  </sheets>
  <definedNames>
    <definedName name="_xlnm.Print_Area" localSheetId="0">'Rekapitulace stavby'!$D$4:$AO$33,'Rekapitulace stavby'!$C$39:$AQ$53</definedName>
    <definedName name="_xlnm.Print_Titles" localSheetId="0">'Rekapitulace stavby'!$49:$49</definedName>
    <definedName name="_xlnm._FilterDatabase" localSheetId="1" hidden="1">'5 - Bytová jednotka č.5'!$C$101:$K$417</definedName>
    <definedName name="_xlnm.Print_Area" localSheetId="1">'5 - Bytová jednotka č.5'!$C$4:$J$36,'5 - Bytová jednotka č.5'!$C$42:$J$83,'5 - Bytová jednotka č.5'!$C$89:$K$417</definedName>
    <definedName name="_xlnm.Print_Titles" localSheetId="1">'5 - Bytová jednotka č.5'!$101:$101</definedName>
    <definedName name="_xlnm.Print_Area" localSheetId="2">'Pokyny pro vyplnění'!$B$2:$K$69,'Pokyny pro vyplnění'!$B$72:$K$116,'Pokyny pro vyplnění'!$B$119:$K$188,'Pokyny pro vyplnění'!$B$196:$K$216</definedName>
  </definedNames>
  <calcPr/>
</workbook>
</file>

<file path=xl/calcChain.xml><?xml version="1.0" encoding="utf-8"?>
<calcChain xmlns="http://schemas.openxmlformats.org/spreadsheetml/2006/main">
  <c i="1" r="AY52"/>
  <c r="AX52"/>
  <c i="2" r="BI417"/>
  <c r="BH417"/>
  <c r="BG417"/>
  <c r="BE417"/>
  <c r="T417"/>
  <c r="T416"/>
  <c r="R417"/>
  <c r="R416"/>
  <c r="P417"/>
  <c r="P416"/>
  <c r="BK417"/>
  <c r="BK416"/>
  <c r="J416"/>
  <c r="J417"/>
  <c r="BF417"/>
  <c r="J82"/>
  <c r="BI415"/>
  <c r="BH415"/>
  <c r="BG415"/>
  <c r="BE415"/>
  <c r="T415"/>
  <c r="T414"/>
  <c r="T413"/>
  <c r="R415"/>
  <c r="R414"/>
  <c r="R413"/>
  <c r="P415"/>
  <c r="P414"/>
  <c r="P413"/>
  <c r="BK415"/>
  <c r="BK414"/>
  <c r="J414"/>
  <c r="BK413"/>
  <c r="J413"/>
  <c r="J415"/>
  <c r="BF415"/>
  <c r="J81"/>
  <c r="J80"/>
  <c r="BI410"/>
  <c r="BH410"/>
  <c r="BG410"/>
  <c r="BE410"/>
  <c r="T410"/>
  <c r="R410"/>
  <c r="P410"/>
  <c r="BK410"/>
  <c r="J410"/>
  <c r="BF410"/>
  <c r="BI407"/>
  <c r="BH407"/>
  <c r="BG407"/>
  <c r="BE407"/>
  <c r="T407"/>
  <c r="R407"/>
  <c r="P407"/>
  <c r="BK407"/>
  <c r="J407"/>
  <c r="BF407"/>
  <c r="BI404"/>
  <c r="BH404"/>
  <c r="BG404"/>
  <c r="BE404"/>
  <c r="T404"/>
  <c r="R404"/>
  <c r="P404"/>
  <c r="BK404"/>
  <c r="J404"/>
  <c r="BF404"/>
  <c r="BI391"/>
  <c r="BH391"/>
  <c r="BG391"/>
  <c r="BE391"/>
  <c r="T391"/>
  <c r="T390"/>
  <c r="R391"/>
  <c r="R390"/>
  <c r="P391"/>
  <c r="P390"/>
  <c r="BK391"/>
  <c r="BK390"/>
  <c r="J390"/>
  <c r="J391"/>
  <c r="BF391"/>
  <c r="J79"/>
  <c r="BI389"/>
  <c r="BH389"/>
  <c r="BG389"/>
  <c r="BE389"/>
  <c r="T389"/>
  <c r="R389"/>
  <c r="P389"/>
  <c r="BK389"/>
  <c r="J389"/>
  <c r="BF389"/>
  <c r="BI388"/>
  <c r="BH388"/>
  <c r="BG388"/>
  <c r="BE388"/>
  <c r="T388"/>
  <c r="R388"/>
  <c r="P388"/>
  <c r="BK388"/>
  <c r="J388"/>
  <c r="BF388"/>
  <c r="BI385"/>
  <c r="BH385"/>
  <c r="BG385"/>
  <c r="BE385"/>
  <c r="T385"/>
  <c r="R385"/>
  <c r="P385"/>
  <c r="BK385"/>
  <c r="J385"/>
  <c r="BF385"/>
  <c r="BI373"/>
  <c r="BH373"/>
  <c r="BG373"/>
  <c r="BE373"/>
  <c r="T373"/>
  <c r="T372"/>
  <c r="R373"/>
  <c r="R372"/>
  <c r="P373"/>
  <c r="P372"/>
  <c r="BK373"/>
  <c r="BK372"/>
  <c r="J372"/>
  <c r="J373"/>
  <c r="BF373"/>
  <c r="J78"/>
  <c r="BI371"/>
  <c r="BH371"/>
  <c r="BG371"/>
  <c r="BE371"/>
  <c r="T371"/>
  <c r="R371"/>
  <c r="P371"/>
  <c r="BK371"/>
  <c r="J371"/>
  <c r="BF371"/>
  <c r="BI368"/>
  <c r="BH368"/>
  <c r="BG368"/>
  <c r="BE368"/>
  <c r="T368"/>
  <c r="R368"/>
  <c r="P368"/>
  <c r="BK368"/>
  <c r="J368"/>
  <c r="BF368"/>
  <c r="BI367"/>
  <c r="BH367"/>
  <c r="BG367"/>
  <c r="BE367"/>
  <c r="T367"/>
  <c r="T366"/>
  <c r="R367"/>
  <c r="R366"/>
  <c r="P367"/>
  <c r="P366"/>
  <c r="BK367"/>
  <c r="BK366"/>
  <c r="J366"/>
  <c r="J367"/>
  <c r="BF367"/>
  <c r="J77"/>
  <c r="BI365"/>
  <c r="BH365"/>
  <c r="BG365"/>
  <c r="BE365"/>
  <c r="T365"/>
  <c r="R365"/>
  <c r="P365"/>
  <c r="BK365"/>
  <c r="J365"/>
  <c r="BF365"/>
  <c r="BI364"/>
  <c r="BH364"/>
  <c r="BG364"/>
  <c r="BE364"/>
  <c r="T364"/>
  <c r="R364"/>
  <c r="P364"/>
  <c r="BK364"/>
  <c r="J364"/>
  <c r="BF364"/>
  <c r="BI363"/>
  <c r="BH363"/>
  <c r="BG363"/>
  <c r="BE363"/>
  <c r="T363"/>
  <c r="R363"/>
  <c r="P363"/>
  <c r="BK363"/>
  <c r="J363"/>
  <c r="BF363"/>
  <c r="BI362"/>
  <c r="BH362"/>
  <c r="BG362"/>
  <c r="BE362"/>
  <c r="T362"/>
  <c r="R362"/>
  <c r="P362"/>
  <c r="BK362"/>
  <c r="J362"/>
  <c r="BF362"/>
  <c r="BI360"/>
  <c r="BH360"/>
  <c r="BG360"/>
  <c r="BE360"/>
  <c r="T360"/>
  <c r="R360"/>
  <c r="P360"/>
  <c r="BK360"/>
  <c r="J360"/>
  <c r="BF360"/>
  <c r="BI354"/>
  <c r="BH354"/>
  <c r="BG354"/>
  <c r="BE354"/>
  <c r="T354"/>
  <c r="R354"/>
  <c r="P354"/>
  <c r="BK354"/>
  <c r="J354"/>
  <c r="BF354"/>
  <c r="BI352"/>
  <c r="BH352"/>
  <c r="BG352"/>
  <c r="BE352"/>
  <c r="T352"/>
  <c r="R352"/>
  <c r="P352"/>
  <c r="BK352"/>
  <c r="J352"/>
  <c r="BF352"/>
  <c r="BI348"/>
  <c r="BH348"/>
  <c r="BG348"/>
  <c r="BE348"/>
  <c r="T348"/>
  <c r="T347"/>
  <c r="R348"/>
  <c r="R347"/>
  <c r="P348"/>
  <c r="P347"/>
  <c r="BK348"/>
  <c r="BK347"/>
  <c r="J347"/>
  <c r="J348"/>
  <c r="BF348"/>
  <c r="J76"/>
  <c r="BI346"/>
  <c r="BH346"/>
  <c r="BG346"/>
  <c r="BE346"/>
  <c r="T346"/>
  <c r="R346"/>
  <c r="P346"/>
  <c r="BK346"/>
  <c r="J346"/>
  <c r="BF346"/>
  <c r="BI345"/>
  <c r="BH345"/>
  <c r="BG345"/>
  <c r="BE345"/>
  <c r="T345"/>
  <c r="R345"/>
  <c r="P345"/>
  <c r="BK345"/>
  <c r="J345"/>
  <c r="BF345"/>
  <c r="BI343"/>
  <c r="BH343"/>
  <c r="BG343"/>
  <c r="BE343"/>
  <c r="T343"/>
  <c r="R343"/>
  <c r="P343"/>
  <c r="BK343"/>
  <c r="J343"/>
  <c r="BF343"/>
  <c r="BI342"/>
  <c r="BH342"/>
  <c r="BG342"/>
  <c r="BE342"/>
  <c r="T342"/>
  <c r="R342"/>
  <c r="P342"/>
  <c r="BK342"/>
  <c r="J342"/>
  <c r="BF342"/>
  <c r="BI336"/>
  <c r="BH336"/>
  <c r="BG336"/>
  <c r="BE336"/>
  <c r="T336"/>
  <c r="T335"/>
  <c r="R336"/>
  <c r="R335"/>
  <c r="P336"/>
  <c r="P335"/>
  <c r="BK336"/>
  <c r="BK335"/>
  <c r="J335"/>
  <c r="J336"/>
  <c r="BF336"/>
  <c r="J75"/>
  <c r="BI334"/>
  <c r="BH334"/>
  <c r="BG334"/>
  <c r="BE334"/>
  <c r="T334"/>
  <c r="R334"/>
  <c r="P334"/>
  <c r="BK334"/>
  <c r="J334"/>
  <c r="BF334"/>
  <c r="BI333"/>
  <c r="BH333"/>
  <c r="BG333"/>
  <c r="BE333"/>
  <c r="T333"/>
  <c r="R333"/>
  <c r="P333"/>
  <c r="BK333"/>
  <c r="J333"/>
  <c r="BF333"/>
  <c r="BI331"/>
  <c r="BH331"/>
  <c r="BG331"/>
  <c r="BE331"/>
  <c r="T331"/>
  <c r="R331"/>
  <c r="P331"/>
  <c r="BK331"/>
  <c r="J331"/>
  <c r="BF331"/>
  <c r="BI330"/>
  <c r="BH330"/>
  <c r="BG330"/>
  <c r="BE330"/>
  <c r="T330"/>
  <c r="R330"/>
  <c r="P330"/>
  <c r="BK330"/>
  <c r="J330"/>
  <c r="BF330"/>
  <c r="BI326"/>
  <c r="BH326"/>
  <c r="BG326"/>
  <c r="BE326"/>
  <c r="T326"/>
  <c r="T325"/>
  <c r="R326"/>
  <c r="R325"/>
  <c r="P326"/>
  <c r="P325"/>
  <c r="BK326"/>
  <c r="BK325"/>
  <c r="J325"/>
  <c r="J326"/>
  <c r="BF326"/>
  <c r="J74"/>
  <c r="BI324"/>
  <c r="BH324"/>
  <c r="BG324"/>
  <c r="BE324"/>
  <c r="T324"/>
  <c r="R324"/>
  <c r="P324"/>
  <c r="BK324"/>
  <c r="J324"/>
  <c r="BF324"/>
  <c r="BI323"/>
  <c r="BH323"/>
  <c r="BG323"/>
  <c r="BE323"/>
  <c r="T323"/>
  <c r="R323"/>
  <c r="P323"/>
  <c r="BK323"/>
  <c r="J323"/>
  <c r="BF323"/>
  <c r="BI322"/>
  <c r="BH322"/>
  <c r="BG322"/>
  <c r="BE322"/>
  <c r="T322"/>
  <c r="R322"/>
  <c r="P322"/>
  <c r="BK322"/>
  <c r="J322"/>
  <c r="BF322"/>
  <c r="BI321"/>
  <c r="BH321"/>
  <c r="BG321"/>
  <c r="BE321"/>
  <c r="T321"/>
  <c r="R321"/>
  <c r="P321"/>
  <c r="BK321"/>
  <c r="J321"/>
  <c r="BF321"/>
  <c r="BI320"/>
  <c r="BH320"/>
  <c r="BG320"/>
  <c r="BE320"/>
  <c r="T320"/>
  <c r="R320"/>
  <c r="P320"/>
  <c r="BK320"/>
  <c r="J320"/>
  <c r="BF320"/>
  <c r="BI319"/>
  <c r="BH319"/>
  <c r="BG319"/>
  <c r="BE319"/>
  <c r="T319"/>
  <c r="R319"/>
  <c r="P319"/>
  <c r="BK319"/>
  <c r="J319"/>
  <c r="BF319"/>
  <c r="BI318"/>
  <c r="BH318"/>
  <c r="BG318"/>
  <c r="BE318"/>
  <c r="T318"/>
  <c r="R318"/>
  <c r="P318"/>
  <c r="BK318"/>
  <c r="J318"/>
  <c r="BF318"/>
  <c r="BI317"/>
  <c r="BH317"/>
  <c r="BG317"/>
  <c r="BE317"/>
  <c r="T317"/>
  <c r="R317"/>
  <c r="P317"/>
  <c r="BK317"/>
  <c r="J317"/>
  <c r="BF317"/>
  <c r="BI316"/>
  <c r="BH316"/>
  <c r="BG316"/>
  <c r="BE316"/>
  <c r="T316"/>
  <c r="R316"/>
  <c r="P316"/>
  <c r="BK316"/>
  <c r="J316"/>
  <c r="BF316"/>
  <c r="BI315"/>
  <c r="BH315"/>
  <c r="BG315"/>
  <c r="BE315"/>
  <c r="T315"/>
  <c r="R315"/>
  <c r="P315"/>
  <c r="BK315"/>
  <c r="J315"/>
  <c r="BF315"/>
  <c r="BI314"/>
  <c r="BH314"/>
  <c r="BG314"/>
  <c r="BE314"/>
  <c r="T314"/>
  <c r="R314"/>
  <c r="P314"/>
  <c r="BK314"/>
  <c r="J314"/>
  <c r="BF314"/>
  <c r="BI309"/>
  <c r="BH309"/>
  <c r="BG309"/>
  <c r="BE309"/>
  <c r="T309"/>
  <c r="T308"/>
  <c r="R309"/>
  <c r="R308"/>
  <c r="P309"/>
  <c r="P308"/>
  <c r="BK309"/>
  <c r="BK308"/>
  <c r="J308"/>
  <c r="J309"/>
  <c r="BF309"/>
  <c r="J73"/>
  <c r="BI307"/>
  <c r="BH307"/>
  <c r="BG307"/>
  <c r="BE307"/>
  <c r="T307"/>
  <c r="R307"/>
  <c r="P307"/>
  <c r="BK307"/>
  <c r="J307"/>
  <c r="BF307"/>
  <c r="BI306"/>
  <c r="BH306"/>
  <c r="BG306"/>
  <c r="BE306"/>
  <c r="T306"/>
  <c r="R306"/>
  <c r="P306"/>
  <c r="BK306"/>
  <c r="J306"/>
  <c r="BF306"/>
  <c r="BI303"/>
  <c r="BH303"/>
  <c r="BG303"/>
  <c r="BE303"/>
  <c r="T303"/>
  <c r="R303"/>
  <c r="P303"/>
  <c r="BK303"/>
  <c r="J303"/>
  <c r="BF303"/>
  <c r="BI297"/>
  <c r="BH297"/>
  <c r="BG297"/>
  <c r="BE297"/>
  <c r="T297"/>
  <c r="R297"/>
  <c r="P297"/>
  <c r="BK297"/>
  <c r="J297"/>
  <c r="BF297"/>
  <c r="BI292"/>
  <c r="BH292"/>
  <c r="BG292"/>
  <c r="BE292"/>
  <c r="T292"/>
  <c r="R292"/>
  <c r="P292"/>
  <c r="BK292"/>
  <c r="J292"/>
  <c r="BF292"/>
  <c r="BI291"/>
  <c r="BH291"/>
  <c r="BG291"/>
  <c r="BE291"/>
  <c r="T291"/>
  <c r="R291"/>
  <c r="P291"/>
  <c r="BK291"/>
  <c r="J291"/>
  <c r="BF291"/>
  <c r="BI290"/>
  <c r="BH290"/>
  <c r="BG290"/>
  <c r="BE290"/>
  <c r="T290"/>
  <c r="R290"/>
  <c r="P290"/>
  <c r="BK290"/>
  <c r="J290"/>
  <c r="BF290"/>
  <c r="BI286"/>
  <c r="BH286"/>
  <c r="BG286"/>
  <c r="BE286"/>
  <c r="T286"/>
  <c r="R286"/>
  <c r="P286"/>
  <c r="BK286"/>
  <c r="J286"/>
  <c r="BF286"/>
  <c r="BI281"/>
  <c r="BH281"/>
  <c r="BG281"/>
  <c r="BE281"/>
  <c r="T281"/>
  <c r="R281"/>
  <c r="P281"/>
  <c r="BK281"/>
  <c r="J281"/>
  <c r="BF281"/>
  <c r="BI276"/>
  <c r="BH276"/>
  <c r="BG276"/>
  <c r="BE276"/>
  <c r="T276"/>
  <c r="T275"/>
  <c r="R276"/>
  <c r="R275"/>
  <c r="P276"/>
  <c r="P275"/>
  <c r="BK276"/>
  <c r="BK275"/>
  <c r="J275"/>
  <c r="J276"/>
  <c r="BF276"/>
  <c r="J72"/>
  <c r="BI274"/>
  <c r="BH274"/>
  <c r="BG274"/>
  <c r="BE274"/>
  <c r="T274"/>
  <c r="R274"/>
  <c r="P274"/>
  <c r="BK274"/>
  <c r="J274"/>
  <c r="BF274"/>
  <c r="BI273"/>
  <c r="BH273"/>
  <c r="BG273"/>
  <c r="BE273"/>
  <c r="T273"/>
  <c r="R273"/>
  <c r="P273"/>
  <c r="BK273"/>
  <c r="J273"/>
  <c r="BF273"/>
  <c r="BI272"/>
  <c r="BH272"/>
  <c r="BG272"/>
  <c r="BE272"/>
  <c r="T272"/>
  <c r="R272"/>
  <c r="P272"/>
  <c r="BK272"/>
  <c r="J272"/>
  <c r="BF272"/>
  <c r="BI271"/>
  <c r="BH271"/>
  <c r="BG271"/>
  <c r="BE271"/>
  <c r="T271"/>
  <c r="R271"/>
  <c r="P271"/>
  <c r="BK271"/>
  <c r="J271"/>
  <c r="BF271"/>
  <c r="BI270"/>
  <c r="BH270"/>
  <c r="BG270"/>
  <c r="BE270"/>
  <c r="T270"/>
  <c r="T269"/>
  <c r="R270"/>
  <c r="R269"/>
  <c r="P270"/>
  <c r="P269"/>
  <c r="BK270"/>
  <c r="BK269"/>
  <c r="J269"/>
  <c r="J270"/>
  <c r="BF270"/>
  <c r="J71"/>
  <c r="BI268"/>
  <c r="BH268"/>
  <c r="BG268"/>
  <c r="BE268"/>
  <c r="T268"/>
  <c r="R268"/>
  <c r="P268"/>
  <c r="BK268"/>
  <c r="J268"/>
  <c r="BF268"/>
  <c r="BI267"/>
  <c r="BH267"/>
  <c r="BG267"/>
  <c r="BE267"/>
  <c r="T267"/>
  <c r="R267"/>
  <c r="P267"/>
  <c r="BK267"/>
  <c r="J267"/>
  <c r="BF267"/>
  <c r="BI266"/>
  <c r="BH266"/>
  <c r="BG266"/>
  <c r="BE266"/>
  <c r="T266"/>
  <c r="R266"/>
  <c r="P266"/>
  <c r="BK266"/>
  <c r="J266"/>
  <c r="BF266"/>
  <c r="BI265"/>
  <c r="BH265"/>
  <c r="BG265"/>
  <c r="BE265"/>
  <c r="T265"/>
  <c r="R265"/>
  <c r="P265"/>
  <c r="BK265"/>
  <c r="J265"/>
  <c r="BF265"/>
  <c r="BI264"/>
  <c r="BH264"/>
  <c r="BG264"/>
  <c r="BE264"/>
  <c r="T264"/>
  <c r="R264"/>
  <c r="P264"/>
  <c r="BK264"/>
  <c r="J264"/>
  <c r="BF264"/>
  <c r="BI263"/>
  <c r="BH263"/>
  <c r="BG263"/>
  <c r="BE263"/>
  <c r="T263"/>
  <c r="R263"/>
  <c r="P263"/>
  <c r="BK263"/>
  <c r="J263"/>
  <c r="BF263"/>
  <c r="BI262"/>
  <c r="BH262"/>
  <c r="BG262"/>
  <c r="BE262"/>
  <c r="T262"/>
  <c r="R262"/>
  <c r="P262"/>
  <c r="BK262"/>
  <c r="J262"/>
  <c r="BF262"/>
  <c r="BI261"/>
  <c r="BH261"/>
  <c r="BG261"/>
  <c r="BE261"/>
  <c r="T261"/>
  <c r="R261"/>
  <c r="P261"/>
  <c r="BK261"/>
  <c r="J261"/>
  <c r="BF261"/>
  <c r="BI260"/>
  <c r="BH260"/>
  <c r="BG260"/>
  <c r="BE260"/>
  <c r="T260"/>
  <c r="R260"/>
  <c r="P260"/>
  <c r="BK260"/>
  <c r="J260"/>
  <c r="BF260"/>
  <c r="BI259"/>
  <c r="BH259"/>
  <c r="BG259"/>
  <c r="BE259"/>
  <c r="T259"/>
  <c r="R259"/>
  <c r="P259"/>
  <c r="BK259"/>
  <c r="J259"/>
  <c r="BF259"/>
  <c r="BI258"/>
  <c r="BH258"/>
  <c r="BG258"/>
  <c r="BE258"/>
  <c r="T258"/>
  <c r="R258"/>
  <c r="P258"/>
  <c r="BK258"/>
  <c r="J258"/>
  <c r="BF258"/>
  <c r="BI257"/>
  <c r="BH257"/>
  <c r="BG257"/>
  <c r="BE257"/>
  <c r="T257"/>
  <c r="R257"/>
  <c r="P257"/>
  <c r="BK257"/>
  <c r="J257"/>
  <c r="BF257"/>
  <c r="BI256"/>
  <c r="BH256"/>
  <c r="BG256"/>
  <c r="BE256"/>
  <c r="T256"/>
  <c r="R256"/>
  <c r="P256"/>
  <c r="BK256"/>
  <c r="J256"/>
  <c r="BF256"/>
  <c r="BI255"/>
  <c r="BH255"/>
  <c r="BG255"/>
  <c r="BE255"/>
  <c r="T255"/>
  <c r="R255"/>
  <c r="P255"/>
  <c r="BK255"/>
  <c r="J255"/>
  <c r="BF255"/>
  <c r="BI254"/>
  <c r="BH254"/>
  <c r="BG254"/>
  <c r="BE254"/>
  <c r="T254"/>
  <c r="R254"/>
  <c r="P254"/>
  <c r="BK254"/>
  <c r="J254"/>
  <c r="BF254"/>
  <c r="BI253"/>
  <c r="BH253"/>
  <c r="BG253"/>
  <c r="BE253"/>
  <c r="T253"/>
  <c r="R253"/>
  <c r="P253"/>
  <c r="BK253"/>
  <c r="J253"/>
  <c r="BF253"/>
  <c r="BI252"/>
  <c r="BH252"/>
  <c r="BG252"/>
  <c r="BE252"/>
  <c r="T252"/>
  <c r="T251"/>
  <c r="R252"/>
  <c r="R251"/>
  <c r="P252"/>
  <c r="P251"/>
  <c r="BK252"/>
  <c r="BK251"/>
  <c r="J251"/>
  <c r="J252"/>
  <c r="BF252"/>
  <c r="J70"/>
  <c r="BI250"/>
  <c r="BH250"/>
  <c r="BG250"/>
  <c r="BE250"/>
  <c r="T250"/>
  <c r="R250"/>
  <c r="P250"/>
  <c r="BK250"/>
  <c r="J250"/>
  <c r="BF250"/>
  <c r="BI249"/>
  <c r="BH249"/>
  <c r="BG249"/>
  <c r="BE249"/>
  <c r="T249"/>
  <c r="R249"/>
  <c r="P249"/>
  <c r="BK249"/>
  <c r="J249"/>
  <c r="BF249"/>
  <c r="BI248"/>
  <c r="BH248"/>
  <c r="BG248"/>
  <c r="BE248"/>
  <c r="T248"/>
  <c r="T247"/>
  <c r="R248"/>
  <c r="R247"/>
  <c r="P248"/>
  <c r="P247"/>
  <c r="BK248"/>
  <c r="BK247"/>
  <c r="J247"/>
  <c r="J248"/>
  <c r="BF248"/>
  <c r="J69"/>
  <c r="BI246"/>
  <c r="BH246"/>
  <c r="BG246"/>
  <c r="BE246"/>
  <c r="T246"/>
  <c r="R246"/>
  <c r="P246"/>
  <c r="BK246"/>
  <c r="J246"/>
  <c r="BF246"/>
  <c r="BI245"/>
  <c r="BH245"/>
  <c r="BG245"/>
  <c r="BE245"/>
  <c r="T245"/>
  <c r="R245"/>
  <c r="P245"/>
  <c r="BK245"/>
  <c r="J245"/>
  <c r="BF245"/>
  <c r="BI244"/>
  <c r="BH244"/>
  <c r="BG244"/>
  <c r="BE244"/>
  <c r="T244"/>
  <c r="R244"/>
  <c r="P244"/>
  <c r="BK244"/>
  <c r="J244"/>
  <c r="BF244"/>
  <c r="BI243"/>
  <c r="BH243"/>
  <c r="BG243"/>
  <c r="BE243"/>
  <c r="T243"/>
  <c r="R243"/>
  <c r="P243"/>
  <c r="BK243"/>
  <c r="J243"/>
  <c r="BF243"/>
  <c r="BI242"/>
  <c r="BH242"/>
  <c r="BG242"/>
  <c r="BE242"/>
  <c r="T242"/>
  <c r="R242"/>
  <c r="P242"/>
  <c r="BK242"/>
  <c r="J242"/>
  <c r="BF242"/>
  <c r="BI241"/>
  <c r="BH241"/>
  <c r="BG241"/>
  <c r="BE241"/>
  <c r="T241"/>
  <c r="R241"/>
  <c r="P241"/>
  <c r="BK241"/>
  <c r="J241"/>
  <c r="BF241"/>
  <c r="BI240"/>
  <c r="BH240"/>
  <c r="BG240"/>
  <c r="BE240"/>
  <c r="T240"/>
  <c r="R240"/>
  <c r="P240"/>
  <c r="BK240"/>
  <c r="J240"/>
  <c r="BF240"/>
  <c r="BI239"/>
  <c r="BH239"/>
  <c r="BG239"/>
  <c r="BE239"/>
  <c r="T239"/>
  <c r="R239"/>
  <c r="P239"/>
  <c r="BK239"/>
  <c r="J239"/>
  <c r="BF239"/>
  <c r="BI238"/>
  <c r="BH238"/>
  <c r="BG238"/>
  <c r="BE238"/>
  <c r="T238"/>
  <c r="R238"/>
  <c r="P238"/>
  <c r="BK238"/>
  <c r="J238"/>
  <c r="BF238"/>
  <c r="BI237"/>
  <c r="BH237"/>
  <c r="BG237"/>
  <c r="BE237"/>
  <c r="T237"/>
  <c r="R237"/>
  <c r="P237"/>
  <c r="BK237"/>
  <c r="J237"/>
  <c r="BF237"/>
  <c r="BI236"/>
  <c r="BH236"/>
  <c r="BG236"/>
  <c r="BE236"/>
  <c r="T236"/>
  <c r="R236"/>
  <c r="P236"/>
  <c r="BK236"/>
  <c r="J236"/>
  <c r="BF236"/>
  <c r="BI235"/>
  <c r="BH235"/>
  <c r="BG235"/>
  <c r="BE235"/>
  <c r="T235"/>
  <c r="R235"/>
  <c r="P235"/>
  <c r="BK235"/>
  <c r="J235"/>
  <c r="BF235"/>
  <c r="BI234"/>
  <c r="BH234"/>
  <c r="BG234"/>
  <c r="BE234"/>
  <c r="T234"/>
  <c r="R234"/>
  <c r="P234"/>
  <c r="BK234"/>
  <c r="J234"/>
  <c r="BF234"/>
  <c r="BI233"/>
  <c r="BH233"/>
  <c r="BG233"/>
  <c r="BE233"/>
  <c r="T233"/>
  <c r="R233"/>
  <c r="P233"/>
  <c r="BK233"/>
  <c r="J233"/>
  <c r="BF233"/>
  <c r="BI232"/>
  <c r="BH232"/>
  <c r="BG232"/>
  <c r="BE232"/>
  <c r="T232"/>
  <c r="R232"/>
  <c r="P232"/>
  <c r="BK232"/>
  <c r="J232"/>
  <c r="BF232"/>
  <c r="BI231"/>
  <c r="BH231"/>
  <c r="BG231"/>
  <c r="BE231"/>
  <c r="T231"/>
  <c r="R231"/>
  <c r="P231"/>
  <c r="BK231"/>
  <c r="J231"/>
  <c r="BF231"/>
  <c r="BI230"/>
  <c r="BH230"/>
  <c r="BG230"/>
  <c r="BE230"/>
  <c r="T230"/>
  <c r="R230"/>
  <c r="P230"/>
  <c r="BK230"/>
  <c r="J230"/>
  <c r="BF230"/>
  <c r="BI229"/>
  <c r="BH229"/>
  <c r="BG229"/>
  <c r="BE229"/>
  <c r="T229"/>
  <c r="R229"/>
  <c r="P229"/>
  <c r="BK229"/>
  <c r="J229"/>
  <c r="BF229"/>
  <c r="BI228"/>
  <c r="BH228"/>
  <c r="BG228"/>
  <c r="BE228"/>
  <c r="T228"/>
  <c r="T227"/>
  <c r="R228"/>
  <c r="R227"/>
  <c r="P228"/>
  <c r="P227"/>
  <c r="BK228"/>
  <c r="BK227"/>
  <c r="J227"/>
  <c r="J228"/>
  <c r="BF228"/>
  <c r="J68"/>
  <c r="BI226"/>
  <c r="BH226"/>
  <c r="BG226"/>
  <c r="BE226"/>
  <c r="T226"/>
  <c r="R226"/>
  <c r="P226"/>
  <c r="BK226"/>
  <c r="J226"/>
  <c r="BF226"/>
  <c r="BI225"/>
  <c r="BH225"/>
  <c r="BG225"/>
  <c r="BE225"/>
  <c r="T225"/>
  <c r="R225"/>
  <c r="P225"/>
  <c r="BK225"/>
  <c r="J225"/>
  <c r="BF225"/>
  <c r="BI224"/>
  <c r="BH224"/>
  <c r="BG224"/>
  <c r="BE224"/>
  <c r="T224"/>
  <c r="R224"/>
  <c r="P224"/>
  <c r="BK224"/>
  <c r="J224"/>
  <c r="BF224"/>
  <c r="BI223"/>
  <c r="BH223"/>
  <c r="BG223"/>
  <c r="BE223"/>
  <c r="T223"/>
  <c r="R223"/>
  <c r="P223"/>
  <c r="BK223"/>
  <c r="J223"/>
  <c r="BF223"/>
  <c r="BI222"/>
  <c r="BH222"/>
  <c r="BG222"/>
  <c r="BE222"/>
  <c r="T222"/>
  <c r="R222"/>
  <c r="P222"/>
  <c r="BK222"/>
  <c r="J222"/>
  <c r="BF222"/>
  <c r="BI221"/>
  <c r="BH221"/>
  <c r="BG221"/>
  <c r="BE221"/>
  <c r="T221"/>
  <c r="R221"/>
  <c r="P221"/>
  <c r="BK221"/>
  <c r="J221"/>
  <c r="BF221"/>
  <c r="BI220"/>
  <c r="BH220"/>
  <c r="BG220"/>
  <c r="BE220"/>
  <c r="T220"/>
  <c r="R220"/>
  <c r="P220"/>
  <c r="BK220"/>
  <c r="J220"/>
  <c r="BF220"/>
  <c r="BI217"/>
  <c r="BH217"/>
  <c r="BG217"/>
  <c r="BE217"/>
  <c r="T217"/>
  <c r="R217"/>
  <c r="P217"/>
  <c r="BK217"/>
  <c r="J217"/>
  <c r="BF217"/>
  <c r="BI216"/>
  <c r="BH216"/>
  <c r="BG216"/>
  <c r="BE216"/>
  <c r="T216"/>
  <c r="T215"/>
  <c r="R216"/>
  <c r="R215"/>
  <c r="P216"/>
  <c r="P215"/>
  <c r="BK216"/>
  <c r="BK215"/>
  <c r="J215"/>
  <c r="J216"/>
  <c r="BF216"/>
  <c r="J67"/>
  <c r="BI214"/>
  <c r="BH214"/>
  <c r="BG214"/>
  <c r="BE214"/>
  <c r="T214"/>
  <c r="R214"/>
  <c r="P214"/>
  <c r="BK214"/>
  <c r="J214"/>
  <c r="BF214"/>
  <c r="BI213"/>
  <c r="BH213"/>
  <c r="BG213"/>
  <c r="BE213"/>
  <c r="T213"/>
  <c r="R213"/>
  <c r="P213"/>
  <c r="BK213"/>
  <c r="J213"/>
  <c r="BF213"/>
  <c r="BI212"/>
  <c r="BH212"/>
  <c r="BG212"/>
  <c r="BE212"/>
  <c r="T212"/>
  <c r="R212"/>
  <c r="P212"/>
  <c r="BK212"/>
  <c r="J212"/>
  <c r="BF212"/>
  <c r="BI211"/>
  <c r="BH211"/>
  <c r="BG211"/>
  <c r="BE211"/>
  <c r="T211"/>
  <c r="R211"/>
  <c r="P211"/>
  <c r="BK211"/>
  <c r="J211"/>
  <c r="BF211"/>
  <c r="BI210"/>
  <c r="BH210"/>
  <c r="BG210"/>
  <c r="BE210"/>
  <c r="T210"/>
  <c r="R210"/>
  <c r="P210"/>
  <c r="BK210"/>
  <c r="J210"/>
  <c r="BF210"/>
  <c r="BI209"/>
  <c r="BH209"/>
  <c r="BG209"/>
  <c r="BE209"/>
  <c r="T209"/>
  <c r="R209"/>
  <c r="P209"/>
  <c r="BK209"/>
  <c r="J209"/>
  <c r="BF209"/>
  <c r="BI208"/>
  <c r="BH208"/>
  <c r="BG208"/>
  <c r="BE208"/>
  <c r="T208"/>
  <c r="R208"/>
  <c r="P208"/>
  <c r="BK208"/>
  <c r="J208"/>
  <c r="BF208"/>
  <c r="BI207"/>
  <c r="BH207"/>
  <c r="BG207"/>
  <c r="BE207"/>
  <c r="T207"/>
  <c r="R207"/>
  <c r="P207"/>
  <c r="BK207"/>
  <c r="J207"/>
  <c r="BF207"/>
  <c r="BI206"/>
  <c r="BH206"/>
  <c r="BG206"/>
  <c r="BE206"/>
  <c r="T206"/>
  <c r="R206"/>
  <c r="P206"/>
  <c r="BK206"/>
  <c r="J206"/>
  <c r="BF206"/>
  <c r="BI205"/>
  <c r="BH205"/>
  <c r="BG205"/>
  <c r="BE205"/>
  <c r="T205"/>
  <c r="R205"/>
  <c r="P205"/>
  <c r="BK205"/>
  <c r="J205"/>
  <c r="BF205"/>
  <c r="BI204"/>
  <c r="BH204"/>
  <c r="BG204"/>
  <c r="BE204"/>
  <c r="T204"/>
  <c r="T203"/>
  <c r="R204"/>
  <c r="R203"/>
  <c r="P204"/>
  <c r="P203"/>
  <c r="BK204"/>
  <c r="BK203"/>
  <c r="J203"/>
  <c r="J204"/>
  <c r="BF204"/>
  <c r="J66"/>
  <c r="BI202"/>
  <c r="BH202"/>
  <c r="BG202"/>
  <c r="BE202"/>
  <c r="T202"/>
  <c r="R202"/>
  <c r="P202"/>
  <c r="BK202"/>
  <c r="J202"/>
  <c r="BF202"/>
  <c r="BI201"/>
  <c r="BH201"/>
  <c r="BG201"/>
  <c r="BE201"/>
  <c r="T201"/>
  <c r="R201"/>
  <c r="P201"/>
  <c r="BK201"/>
  <c r="J201"/>
  <c r="BF201"/>
  <c r="BI200"/>
  <c r="BH200"/>
  <c r="BG200"/>
  <c r="BE200"/>
  <c r="T200"/>
  <c r="R200"/>
  <c r="P200"/>
  <c r="BK200"/>
  <c r="J200"/>
  <c r="BF200"/>
  <c r="BI197"/>
  <c r="BH197"/>
  <c r="BG197"/>
  <c r="BE197"/>
  <c r="T197"/>
  <c r="R197"/>
  <c r="P197"/>
  <c r="BK197"/>
  <c r="J197"/>
  <c r="BF197"/>
  <c r="BI196"/>
  <c r="BH196"/>
  <c r="BG196"/>
  <c r="BE196"/>
  <c r="T196"/>
  <c r="R196"/>
  <c r="P196"/>
  <c r="BK196"/>
  <c r="J196"/>
  <c r="BF196"/>
  <c r="BI195"/>
  <c r="BH195"/>
  <c r="BG195"/>
  <c r="BE195"/>
  <c r="T195"/>
  <c r="R195"/>
  <c r="P195"/>
  <c r="BK195"/>
  <c r="J195"/>
  <c r="BF195"/>
  <c r="BI194"/>
  <c r="BH194"/>
  <c r="BG194"/>
  <c r="BE194"/>
  <c r="T194"/>
  <c r="R194"/>
  <c r="P194"/>
  <c r="BK194"/>
  <c r="J194"/>
  <c r="BF194"/>
  <c r="BI193"/>
  <c r="BH193"/>
  <c r="BG193"/>
  <c r="BE193"/>
  <c r="T193"/>
  <c r="T192"/>
  <c r="R193"/>
  <c r="R192"/>
  <c r="P193"/>
  <c r="P192"/>
  <c r="BK193"/>
  <c r="BK192"/>
  <c r="J192"/>
  <c r="J193"/>
  <c r="BF193"/>
  <c r="J65"/>
  <c r="BI191"/>
  <c r="BH191"/>
  <c r="BG191"/>
  <c r="BE191"/>
  <c r="T191"/>
  <c r="R191"/>
  <c r="P191"/>
  <c r="BK191"/>
  <c r="J191"/>
  <c r="BF191"/>
  <c r="BI190"/>
  <c r="BH190"/>
  <c r="BG190"/>
  <c r="BE190"/>
  <c r="T190"/>
  <c r="R190"/>
  <c r="P190"/>
  <c r="BK190"/>
  <c r="J190"/>
  <c r="BF190"/>
  <c r="BI188"/>
  <c r="BH188"/>
  <c r="BG188"/>
  <c r="BE188"/>
  <c r="T188"/>
  <c r="R188"/>
  <c r="P188"/>
  <c r="BK188"/>
  <c r="J188"/>
  <c r="BF188"/>
  <c r="BI187"/>
  <c r="BH187"/>
  <c r="BG187"/>
  <c r="BE187"/>
  <c r="T187"/>
  <c r="R187"/>
  <c r="P187"/>
  <c r="BK187"/>
  <c r="J187"/>
  <c r="BF187"/>
  <c r="BI180"/>
  <c r="BH180"/>
  <c r="BG180"/>
  <c r="BE180"/>
  <c r="T180"/>
  <c r="R180"/>
  <c r="P180"/>
  <c r="BK180"/>
  <c r="J180"/>
  <c r="BF180"/>
  <c r="BI178"/>
  <c r="BH178"/>
  <c r="BG178"/>
  <c r="BE178"/>
  <c r="T178"/>
  <c r="R178"/>
  <c r="P178"/>
  <c r="BK178"/>
  <c r="J178"/>
  <c r="BF178"/>
  <c r="BI175"/>
  <c r="BH175"/>
  <c r="BG175"/>
  <c r="BE175"/>
  <c r="T175"/>
  <c r="R175"/>
  <c r="P175"/>
  <c r="BK175"/>
  <c r="J175"/>
  <c r="BF175"/>
  <c r="BI167"/>
  <c r="BH167"/>
  <c r="BG167"/>
  <c r="BE167"/>
  <c r="T167"/>
  <c r="R167"/>
  <c r="P167"/>
  <c r="BK167"/>
  <c r="J167"/>
  <c r="BF167"/>
  <c r="BI163"/>
  <c r="BH163"/>
  <c r="BG163"/>
  <c r="BE163"/>
  <c r="T163"/>
  <c r="T162"/>
  <c r="T161"/>
  <c r="R163"/>
  <c r="R162"/>
  <c r="R161"/>
  <c r="P163"/>
  <c r="P162"/>
  <c r="P161"/>
  <c r="BK163"/>
  <c r="BK162"/>
  <c r="J162"/>
  <c r="BK161"/>
  <c r="J161"/>
  <c r="J163"/>
  <c r="BF163"/>
  <c r="J64"/>
  <c r="J63"/>
  <c r="BI160"/>
  <c r="BH160"/>
  <c r="BG160"/>
  <c r="BE160"/>
  <c r="T160"/>
  <c r="R160"/>
  <c r="P160"/>
  <c r="BK160"/>
  <c r="J160"/>
  <c r="BF160"/>
  <c r="BI159"/>
  <c r="BH159"/>
  <c r="BG159"/>
  <c r="BE159"/>
  <c r="T159"/>
  <c r="R159"/>
  <c r="P159"/>
  <c r="BK159"/>
  <c r="J159"/>
  <c r="BF159"/>
  <c r="BI158"/>
  <c r="BH158"/>
  <c r="BG158"/>
  <c r="BE158"/>
  <c r="T158"/>
  <c r="T157"/>
  <c r="R158"/>
  <c r="R157"/>
  <c r="P158"/>
  <c r="P157"/>
  <c r="BK158"/>
  <c r="BK157"/>
  <c r="J157"/>
  <c r="J158"/>
  <c r="BF158"/>
  <c r="J62"/>
  <c r="BI156"/>
  <c r="BH156"/>
  <c r="BG156"/>
  <c r="BE156"/>
  <c r="T156"/>
  <c r="R156"/>
  <c r="P156"/>
  <c r="BK156"/>
  <c r="J156"/>
  <c r="BF156"/>
  <c r="BI154"/>
  <c r="BH154"/>
  <c r="BG154"/>
  <c r="BE154"/>
  <c r="T154"/>
  <c r="R154"/>
  <c r="P154"/>
  <c r="BK154"/>
  <c r="J154"/>
  <c r="BF154"/>
  <c r="BI153"/>
  <c r="BH153"/>
  <c r="BG153"/>
  <c r="BE153"/>
  <c r="T153"/>
  <c r="R153"/>
  <c r="P153"/>
  <c r="BK153"/>
  <c r="J153"/>
  <c r="BF153"/>
  <c r="BI151"/>
  <c r="BH151"/>
  <c r="BG151"/>
  <c r="BE151"/>
  <c r="T151"/>
  <c r="R151"/>
  <c r="P151"/>
  <c r="BK151"/>
  <c r="J151"/>
  <c r="BF151"/>
  <c r="BI150"/>
  <c r="BH150"/>
  <c r="BG150"/>
  <c r="BE150"/>
  <c r="T150"/>
  <c r="T149"/>
  <c r="R150"/>
  <c r="R149"/>
  <c r="P150"/>
  <c r="P149"/>
  <c r="BK150"/>
  <c r="BK149"/>
  <c r="J149"/>
  <c r="J150"/>
  <c r="BF150"/>
  <c r="J61"/>
  <c r="BI145"/>
  <c r="BH145"/>
  <c r="BG145"/>
  <c r="BE145"/>
  <c r="T145"/>
  <c r="R145"/>
  <c r="P145"/>
  <c r="BK145"/>
  <c r="J145"/>
  <c r="BF145"/>
  <c r="BI143"/>
  <c r="BH143"/>
  <c r="BG143"/>
  <c r="BE143"/>
  <c r="T143"/>
  <c r="R143"/>
  <c r="P143"/>
  <c r="BK143"/>
  <c r="J143"/>
  <c r="BF143"/>
  <c r="BI138"/>
  <c r="BH138"/>
  <c r="BG138"/>
  <c r="BE138"/>
  <c r="T138"/>
  <c r="R138"/>
  <c r="P138"/>
  <c r="BK138"/>
  <c r="J138"/>
  <c r="BF138"/>
  <c r="BI135"/>
  <c r="BH135"/>
  <c r="BG135"/>
  <c r="BE135"/>
  <c r="T135"/>
  <c r="R135"/>
  <c r="P135"/>
  <c r="BK135"/>
  <c r="J135"/>
  <c r="BF135"/>
  <c r="BI128"/>
  <c r="BH128"/>
  <c r="BG128"/>
  <c r="BE128"/>
  <c r="T128"/>
  <c r="T127"/>
  <c r="R128"/>
  <c r="R127"/>
  <c r="P128"/>
  <c r="P127"/>
  <c r="BK128"/>
  <c r="BK127"/>
  <c r="J127"/>
  <c r="J128"/>
  <c r="BF128"/>
  <c r="J60"/>
  <c r="BI126"/>
  <c r="BH126"/>
  <c r="BG126"/>
  <c r="BE126"/>
  <c r="T126"/>
  <c r="R126"/>
  <c r="P126"/>
  <c r="BK126"/>
  <c r="J126"/>
  <c r="BF126"/>
  <c r="BI125"/>
  <c r="BH125"/>
  <c r="BG125"/>
  <c r="BE125"/>
  <c r="T125"/>
  <c r="R125"/>
  <c r="P125"/>
  <c r="BK125"/>
  <c r="J125"/>
  <c r="BF125"/>
  <c r="BI123"/>
  <c r="BH123"/>
  <c r="BG123"/>
  <c r="BE123"/>
  <c r="T123"/>
  <c r="R123"/>
  <c r="P123"/>
  <c r="BK123"/>
  <c r="J123"/>
  <c r="BF123"/>
  <c r="BI120"/>
  <c r="BH120"/>
  <c r="BG120"/>
  <c r="BE120"/>
  <c r="T120"/>
  <c r="R120"/>
  <c r="P120"/>
  <c r="BK120"/>
  <c r="J120"/>
  <c r="BF120"/>
  <c r="BI118"/>
  <c r="BH118"/>
  <c r="BG118"/>
  <c r="BE118"/>
  <c r="T118"/>
  <c r="R118"/>
  <c r="P118"/>
  <c r="BK118"/>
  <c r="J118"/>
  <c r="BF118"/>
  <c r="BI116"/>
  <c r="BH116"/>
  <c r="BG116"/>
  <c r="BE116"/>
  <c r="T116"/>
  <c r="R116"/>
  <c r="P116"/>
  <c r="BK116"/>
  <c r="J116"/>
  <c r="BF116"/>
  <c r="BI114"/>
  <c r="BH114"/>
  <c r="BG114"/>
  <c r="BE114"/>
  <c r="T114"/>
  <c r="R114"/>
  <c r="P114"/>
  <c r="BK114"/>
  <c r="J114"/>
  <c r="BF114"/>
  <c r="BI113"/>
  <c r="BH113"/>
  <c r="BG113"/>
  <c r="BE113"/>
  <c r="T113"/>
  <c r="R113"/>
  <c r="P113"/>
  <c r="BK113"/>
  <c r="J113"/>
  <c r="BF113"/>
  <c r="BI112"/>
  <c r="BH112"/>
  <c r="BG112"/>
  <c r="BE112"/>
  <c r="T112"/>
  <c r="R112"/>
  <c r="P112"/>
  <c r="BK112"/>
  <c r="J112"/>
  <c r="BF112"/>
  <c r="BI111"/>
  <c r="BH111"/>
  <c r="BG111"/>
  <c r="BE111"/>
  <c r="T111"/>
  <c r="R111"/>
  <c r="P111"/>
  <c r="BK111"/>
  <c r="J111"/>
  <c r="BF111"/>
  <c r="BI110"/>
  <c r="BH110"/>
  <c r="BG110"/>
  <c r="BE110"/>
  <c r="T110"/>
  <c r="R110"/>
  <c r="P110"/>
  <c r="BK110"/>
  <c r="J110"/>
  <c r="BF110"/>
  <c r="BI109"/>
  <c r="BH109"/>
  <c r="BG109"/>
  <c r="BE109"/>
  <c r="T109"/>
  <c r="R109"/>
  <c r="P109"/>
  <c r="BK109"/>
  <c r="J109"/>
  <c r="BF109"/>
  <c r="BI108"/>
  <c r="BH108"/>
  <c r="BG108"/>
  <c r="BE108"/>
  <c r="T108"/>
  <c r="T107"/>
  <c r="R108"/>
  <c r="R107"/>
  <c r="P108"/>
  <c r="P107"/>
  <c r="BK108"/>
  <c r="BK107"/>
  <c r="J107"/>
  <c r="J108"/>
  <c r="BF108"/>
  <c r="J59"/>
  <c r="BI105"/>
  <c r="F34"/>
  <c i="1" r="BD52"/>
  <c i="2" r="BH105"/>
  <c r="F33"/>
  <c i="1" r="BC52"/>
  <c i="2" r="BG105"/>
  <c r="F32"/>
  <c i="1" r="BB52"/>
  <c i="2" r="BE105"/>
  <c r="J30"/>
  <c i="1" r="AV52"/>
  <c i="2" r="F30"/>
  <c i="1" r="AZ52"/>
  <c i="2" r="T105"/>
  <c r="T104"/>
  <c r="T103"/>
  <c r="T102"/>
  <c r="R105"/>
  <c r="R104"/>
  <c r="R103"/>
  <c r="R102"/>
  <c r="P105"/>
  <c r="P104"/>
  <c r="P103"/>
  <c r="P102"/>
  <c i="1" r="AU52"/>
  <c i="2" r="BK105"/>
  <c r="BK104"/>
  <c r="J104"/>
  <c r="BK103"/>
  <c r="J103"/>
  <c r="BK102"/>
  <c r="J102"/>
  <c r="J56"/>
  <c r="J27"/>
  <c i="1" r="AG52"/>
  <c i="2" r="J105"/>
  <c r="BF105"/>
  <c r="J31"/>
  <c i="1" r="AW52"/>
  <c i="2" r="F31"/>
  <c i="1" r="BA52"/>
  <c i="2" r="J58"/>
  <c r="J57"/>
  <c r="J98"/>
  <c r="F96"/>
  <c r="E94"/>
  <c r="J51"/>
  <c r="F49"/>
  <c r="E47"/>
  <c r="J36"/>
  <c r="J18"/>
  <c r="E18"/>
  <c r="F99"/>
  <c r="F52"/>
  <c r="J17"/>
  <c r="J15"/>
  <c r="E15"/>
  <c r="F98"/>
  <c r="F51"/>
  <c r="J14"/>
  <c r="J12"/>
  <c r="J96"/>
  <c r="J49"/>
  <c r="E7"/>
  <c r="E92"/>
  <c r="E45"/>
  <c i="1" r="BD51"/>
  <c r="W30"/>
  <c r="BC51"/>
  <c r="W29"/>
  <c r="BB51"/>
  <c r="W28"/>
  <c r="BA51"/>
  <c r="W27"/>
  <c r="AZ51"/>
  <c r="W26"/>
  <c r="AY51"/>
  <c r="AX51"/>
  <c r="AW51"/>
  <c r="AK27"/>
  <c r="AV51"/>
  <c r="AK26"/>
  <c r="AU51"/>
  <c r="AT51"/>
  <c r="AS51"/>
  <c r="AG51"/>
  <c r="AK23"/>
  <c r="AT52"/>
  <c r="AN52"/>
  <c r="AN51"/>
  <c r="L47"/>
  <c r="AM46"/>
  <c r="L46"/>
  <c r="AM44"/>
  <c r="L44"/>
  <c r="L42"/>
  <c r="L41"/>
  <c r="AK32"/>
</calcChain>
</file>

<file path=xl/sharedStrings.xml><?xml version="1.0" encoding="utf-8"?>
<sst xmlns="http://schemas.openxmlformats.org/spreadsheetml/2006/main">
  <si>
    <t>Export VZ</t>
  </si>
  <si>
    <t>List obsahuje:</t>
  </si>
  <si>
    <t>1) Rekapitulace stavby</t>
  </si>
  <si>
    <t>2) Rekapitulace objektů stavby a soupisů prací</t>
  </si>
  <si>
    <t>3.0</t>
  </si>
  <si>
    <t>ZAMOK</t>
  </si>
  <si>
    <t>False</t>
  </si>
  <si>
    <t>{07b54a07-2214-4fe5-ac57-1215629f5083}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</si>
  <si>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</si>
  <si>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</si>
  <si>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</si>
  <si>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</si>
  <si>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</si>
  <si>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</si>
  <si>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</si>
  <si>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</si>
  <si>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P1911/1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</si>
  <si>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</si>
  <si>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</si>
  <si>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Horymírova 2975/4</t>
  </si>
  <si>
    <t>KSO:</t>
  </si>
  <si>
    <t/>
  </si>
  <si>
    <t>CC-CZ:</t>
  </si>
  <si>
    <t>Místo:</t>
  </si>
  <si>
    <t xml:space="preserve"> </t>
  </si>
  <si>
    <t>Datum:</t>
  </si>
  <si>
    <t>20. 8. 2019</t>
  </si>
  <si>
    <t>Zadavatel:</t>
  </si>
  <si>
    <t>IČ:</t>
  </si>
  <si>
    <t>DIČ:</t>
  </si>
  <si>
    <t>Uchazeč:</t>
  </si>
  <si>
    <t>Vyplň údaj</t>
  </si>
  <si>
    <t>Projektant:</t>
  </si>
  <si>
    <t>11193841</t>
  </si>
  <si>
    <t>Ing. Vladimír Slonka</t>
  </si>
  <si>
    <t>CZ5409272198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</si>
  <si>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</si>
  <si>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</si>
  <si>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</si>
  <si>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</si>
  <si>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</si>
  <si>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</si>
  <si>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</si>
  <si>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</si>
  <si>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</si>
  <si>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</si>
  <si>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</si>
  <si>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</si>
  <si>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</si>
  <si>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</si>
  <si>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</si>
  <si>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</si>
  <si>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</si>
  <si>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</si>
  <si>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</si>
  <si>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</si>
  <si>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</si>
  <si>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</si>
  <si>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</si>
  <si>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</si>
  <si>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</si>
  <si>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</si>
  <si>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</si>
  <si>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</si>
  <si>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</si>
  <si>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</si>
  <si>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</si>
  <si>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</si>
  <si>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</si>
  <si>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</si>
  <si>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</si>
  <si>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</si>
  <si>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</si>
  <si>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</si>
  <si>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</si>
  <si>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</si>
  <si>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</si>
  <si>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5</t>
  </si>
  <si>
    <t>Bytová jednotka č.5</t>
  </si>
  <si>
    <t>STA</t>
  </si>
  <si>
    <t>1</t>
  </si>
  <si>
    <t>{93e70249-529c-42aa-88a9-eea5e5596ae2}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</si>
  <si>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</si>
  <si>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</si>
  <si>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</si>
  <si>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</si>
  <si>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</si>
  <si>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</si>
  <si>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</si>
  <si>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5 - Bytová jednotka č.5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</si>
  <si>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</si>
  <si>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</si>
  <si>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</si>
  <si>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</si>
  <si>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</si>
  <si>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</si>
  <si>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</si>
  <si>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</si>
  <si>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</si>
  <si>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</si>
  <si>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</si>
  <si>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</si>
  <si>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</si>
  <si>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721 - Zdravotechnika - vnitřní kanalizace</t>
  </si>
  <si>
    <t xml:space="preserve">    722 - Zdravotechnika - vnitřní vodovod</t>
  </si>
  <si>
    <t xml:space="preserve">    723 - Zdravotechnika - vnitřní plynovod</t>
  </si>
  <si>
    <t xml:space="preserve">    725 - Zdravotechnika - zařizovací předměty</t>
  </si>
  <si>
    <t xml:space="preserve">    726 - Zdravotechnika - předstěnové instalace</t>
  </si>
  <si>
    <t xml:space="preserve">    741 - Elektroinstalace - silnoproud</t>
  </si>
  <si>
    <t xml:space="preserve">    751 - Vzduchotechnika</t>
  </si>
  <si>
    <t xml:space="preserve">    763 - Konstrukce suché výstavby</t>
  </si>
  <si>
    <t xml:space="preserve">    766 - Konstrukce truhlářské</t>
  </si>
  <si>
    <t xml:space="preserve">    771 - Podlahy z dlaždic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</si>
  <si>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</si>
  <si>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</si>
  <si>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</si>
  <si>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</si>
  <si>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HZS - Hodinové zúčtovací sazby</t>
  </si>
  <si>
    <t>VRN - Vedlejší rozpočtové náklady</t>
  </si>
  <si>
    <t xml:space="preserve">    VRN3 - Zařízení staveniště</t>
  </si>
  <si>
    <t xml:space="preserve">    VRN7 - Provozní vlivy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</si>
  <si>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</si>
  <si>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</si>
  <si>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</si>
  <si>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</si>
  <si>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</si>
  <si>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</si>
  <si>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</si>
  <si>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</si>
  <si>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</si>
  <si>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</si>
  <si>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</si>
  <si>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</si>
  <si>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</si>
  <si>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</si>
  <si>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</si>
  <si>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</si>
  <si>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</si>
  <si>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3</t>
  </si>
  <si>
    <t>Svislé a kompletní konstrukce</t>
  </si>
  <si>
    <t>K</t>
  </si>
  <si>
    <t>346244353</t>
  </si>
  <si>
    <t xml:space="preserve">Obezdívka koupelnových van  ploch rovných z přesných pórobetonových tvárnic, na tenké maltové lože, tl. 75 mm</t>
  </si>
  <si>
    <t>m2</t>
  </si>
  <si>
    <t>CS ÚRS 2018 01</t>
  </si>
  <si>
    <t>4</t>
  </si>
  <si>
    <t>2</t>
  </si>
  <si>
    <t>216783750</t>
  </si>
  <si>
    <t>VV</t>
  </si>
  <si>
    <t>(1,6+0,7)*0,8</t>
  </si>
  <si>
    <t>6</t>
  </si>
  <si>
    <t>Úpravy povrchů, podlahy a osazování výplní</t>
  </si>
  <si>
    <t>611131121</t>
  </si>
  <si>
    <t xml:space="preserve">Podkladní a spojovací vrstva vnitřních omítaných ploch  penetrace akrylát-silikonová nanášená ručně stropů</t>
  </si>
  <si>
    <t>-909528508</t>
  </si>
  <si>
    <t>611142001</t>
  </si>
  <si>
    <t xml:space="preserve">Potažení vnitřních ploch pletivem  v ploše nebo pruzích, na plném podkladu sklovláknitým vtlačením do tmelu stropů</t>
  </si>
  <si>
    <t>-1045512139</t>
  </si>
  <si>
    <t>611311131</t>
  </si>
  <si>
    <t>Potažení vnitřních ploch štukem tloušťky do 3 mm vodorovných konstrukcí stropů rovných</t>
  </si>
  <si>
    <t>2048643786</t>
  </si>
  <si>
    <t>611321111</t>
  </si>
  <si>
    <t xml:space="preserve">Omítka vápenocementová vnitřních ploch  nanášená ručně jednovrstvá, tloušťky do 10 mm hrubá zatřená vodorovných konstrukcí stropů rovných</t>
  </si>
  <si>
    <t>104289212</t>
  </si>
  <si>
    <t>612131121</t>
  </si>
  <si>
    <t xml:space="preserve">Podkladní a spojovací vrstva vnitřních omítaných ploch  penetrace akrylát-silikonová nanášená ručně stěn</t>
  </si>
  <si>
    <t>1345266991</t>
  </si>
  <si>
    <t>7</t>
  </si>
  <si>
    <t>612142001</t>
  </si>
  <si>
    <t xml:space="preserve">Potažení vnitřních ploch pletivem  v ploše nebo pruzích, na plném podkladu sklovláknitým vtlačením do tmelu stěn</t>
  </si>
  <si>
    <t>-73174532</t>
  </si>
  <si>
    <t>8</t>
  </si>
  <si>
    <t>612311131</t>
  </si>
  <si>
    <t>Potažení vnitřních ploch štukem tloušťky do 3 mm svislých konstrukcí stěn</t>
  </si>
  <si>
    <t>1752987706</t>
  </si>
  <si>
    <t>(0,08+1,035+0,065+0,065+2,465+1,77+0,08)*0,6</t>
  </si>
  <si>
    <t>9</t>
  </si>
  <si>
    <t>612321111</t>
  </si>
  <si>
    <t xml:space="preserve">Omítka vápenocementová vnitřních ploch  nanášená ručně jednovrstvá, tloušťky do 10 mm hrubá zatřená svislých konstrukcí stěn</t>
  </si>
  <si>
    <t>-1781514527</t>
  </si>
  <si>
    <t>(0,08+1,035+0,065+0,065+2,465+1,77+0,08)*2,6</t>
  </si>
  <si>
    <t>10</t>
  </si>
  <si>
    <t>619991001</t>
  </si>
  <si>
    <t xml:space="preserve">Zakrytí vnitřních ploch před znečištěním  včetně pozdějšího odkrytí podlah fólií přilepenou lepící páskou</t>
  </si>
  <si>
    <t>1319908330</t>
  </si>
  <si>
    <t>3,5*5</t>
  </si>
  <si>
    <t>11</t>
  </si>
  <si>
    <t>619991011</t>
  </si>
  <si>
    <t xml:space="preserve">Zakrytí vnitřních ploch před znečištěním  včetně pozdějšího odkrytí konstrukcí a prvků obalením fólií a přelepením páskou</t>
  </si>
  <si>
    <t>-1338348274</t>
  </si>
  <si>
    <t>konstrukce v blízkosti bytového jádra:</t>
  </si>
  <si>
    <t>50</t>
  </si>
  <si>
    <t>12</t>
  </si>
  <si>
    <t>632441112</t>
  </si>
  <si>
    <t xml:space="preserve">Potěr anhydritový samonivelační ze suchých směsí  tlouštky přes 20 do 30 mm</t>
  </si>
  <si>
    <t>-1753471677</t>
  </si>
  <si>
    <t>0,9+4,31</t>
  </si>
  <si>
    <t>13</t>
  </si>
  <si>
    <t>642944121</t>
  </si>
  <si>
    <t xml:space="preserve">Osazení ocelových dveřních zárubní lisovaných nebo z úhelníků dodatečně  s vybetonováním prahu, plochy do 2,5 m2</t>
  </si>
  <si>
    <t>kus</t>
  </si>
  <si>
    <t>-269082362</t>
  </si>
  <si>
    <t>14</t>
  </si>
  <si>
    <t>M</t>
  </si>
  <si>
    <t>55331521</t>
  </si>
  <si>
    <t>zárubeň ocelová pro sádrokarton 100 700 L/P</t>
  </si>
  <si>
    <t>115632559</t>
  </si>
  <si>
    <t>Ostatní konstrukce a práce, bourání</t>
  </si>
  <si>
    <t>784111001</t>
  </si>
  <si>
    <t>Oprášení (ometení) podkladu v místnostech výšky do 3,80 m</t>
  </si>
  <si>
    <t>16</t>
  </si>
  <si>
    <t>-1321186028</t>
  </si>
  <si>
    <t>konstrukce po vybouraném jádru:</t>
  </si>
  <si>
    <t>(1,160+1,750+0,78+1,85)*2,6</t>
  </si>
  <si>
    <t>strop:</t>
  </si>
  <si>
    <t>0,87*1,160</t>
  </si>
  <si>
    <t>(1,75+0,78)*1,85</t>
  </si>
  <si>
    <t>Součet</t>
  </si>
  <si>
    <t>784111011</t>
  </si>
  <si>
    <t>Obroušení podkladu omítky v místnostech výšky do 3,80 m</t>
  </si>
  <si>
    <t>-763498611</t>
  </si>
  <si>
    <t>lehké obroušení stávajícího panelu - příprava pro novou omítku:</t>
  </si>
  <si>
    <t>26,094</t>
  </si>
  <si>
    <t>17</t>
  </si>
  <si>
    <t>952901111</t>
  </si>
  <si>
    <t xml:space="preserve">Vyčištění budov nebo objektů před předáním do užívání  budov bytové nebo občanské výstavby, světlé výšky podlaží do 4 m</t>
  </si>
  <si>
    <t>1453261632</t>
  </si>
  <si>
    <t>3,4*5</t>
  </si>
  <si>
    <t>přístupová trasa do bytu-choba:</t>
  </si>
  <si>
    <t>18</t>
  </si>
  <si>
    <t>962084121</t>
  </si>
  <si>
    <t xml:space="preserve">Bourání zdiva příček nebo vybourání otvorů  deskových a sádrových potažených rabicovým pletivem nebo bez pletiva sádrokartonových bez kovové konstrukce, umakartových, sololitových, tl. do 50 mm</t>
  </si>
  <si>
    <t>687421251</t>
  </si>
  <si>
    <t>(2,62+1,85+1,85+1,71+0,87+1,14+0,78)*2,6</t>
  </si>
  <si>
    <t>19</t>
  </si>
  <si>
    <t>965046111</t>
  </si>
  <si>
    <t>Broušení stávajících betonových podlah úběr do 3 mm</t>
  </si>
  <si>
    <t>79592237</t>
  </si>
  <si>
    <t>(0,065+2,465)*(1,77+0,08)</t>
  </si>
  <si>
    <t>(0,87+0,065)*(0,08+1,035+0,065)</t>
  </si>
  <si>
    <t>997</t>
  </si>
  <si>
    <t>Přesun sutě</t>
  </si>
  <si>
    <t>20</t>
  </si>
  <si>
    <t>997013157</t>
  </si>
  <si>
    <t xml:space="preserve">Vnitrostaveništní doprava suti a vybouraných hmot  vodorovně do 50 m svisle s omezením mechanizace pro budovy a haly výšky přes 21 do 24 m</t>
  </si>
  <si>
    <t>t</t>
  </si>
  <si>
    <t>198573978</t>
  </si>
  <si>
    <t>997013219</t>
  </si>
  <si>
    <t xml:space="preserve">Vnitrostaveništní doprava suti a vybouraných hmot  vodorovně do 50 m Příplatek k cenám -3111 až -3217 za zvětšenou vodorovnou dopravu přes vymezenou dopravní vzdálenost za každých dalších i započatých 10 m</t>
  </si>
  <si>
    <t>1862530201</t>
  </si>
  <si>
    <t>3,049*50 'Přepočtené koeficientem množství</t>
  </si>
  <si>
    <t>22</t>
  </si>
  <si>
    <t>997013501</t>
  </si>
  <si>
    <t xml:space="preserve">Odvoz suti a vybouraných hmot na skládku nebo meziskládku  se složením, na vzdálenost do 1 km</t>
  </si>
  <si>
    <t>195488304</t>
  </si>
  <si>
    <t>23</t>
  </si>
  <si>
    <t>997013509</t>
  </si>
  <si>
    <t xml:space="preserve">Odvoz suti a vybouraných hmot na skládku nebo meziskládku  se složením, na vzdálenost Příplatek k ceně za každý další i započatý 1 km přes 1 km</t>
  </si>
  <si>
    <t>831099412</t>
  </si>
  <si>
    <t>3,049*9 'Přepočtené koeficientem množství</t>
  </si>
  <si>
    <t>24</t>
  </si>
  <si>
    <t>997013831</t>
  </si>
  <si>
    <t>Poplatek za uložení stavebního odpadu na skládce (skládkovné) směsného stavebního a demoličního zatříděného do Katalogu odpadů pod kódem 170 904</t>
  </si>
  <si>
    <t>1763725383</t>
  </si>
  <si>
    <t>998</t>
  </si>
  <si>
    <t>Přesun hmot</t>
  </si>
  <si>
    <t>25</t>
  </si>
  <si>
    <t>998011003</t>
  </si>
  <si>
    <t xml:space="preserve">Přesun hmot pro budovy občanské výstavby, bydlení, výrobu a služby  s nosnou svislou konstrukcí zděnou z cihel, tvárnic nebo kamene vodorovná dopravní vzdálenost do 100 m pro budovy výšky přes 12 do 24 m</t>
  </si>
  <si>
    <t>-308687179</t>
  </si>
  <si>
    <t>26</t>
  </si>
  <si>
    <t>998011014</t>
  </si>
  <si>
    <t xml:space="preserve">Přesun hmot pro budovy občanské výstavby, bydlení, výrobu a služby  s nosnou svislou konstrukcí zděnou z cihel, tvárnic nebo kamene Příplatek k cenám za zvětšený přesun přes vymezenou největší dopravní vzdálenost do 500 m</t>
  </si>
  <si>
    <t>343290014</t>
  </si>
  <si>
    <t>27</t>
  </si>
  <si>
    <t>998017003</t>
  </si>
  <si>
    <t xml:space="preserve">Přesun hmot pro budovy občanské výstavby, bydlení, výrobu a služby  s omezením mechanizace vodorovná dopravní vzdálenost do 100 m pro budovy s jakoukoliv nosnou konstrukcí výšky přes 12 do 24 m</t>
  </si>
  <si>
    <t>1554731401</t>
  </si>
  <si>
    <t>PSV</t>
  </si>
  <si>
    <t>Práce a dodávky PSV</t>
  </si>
  <si>
    <t>711</t>
  </si>
  <si>
    <t>Izolace proti vodě, vlhkosti a plynům</t>
  </si>
  <si>
    <t>28</t>
  </si>
  <si>
    <t>711191201</t>
  </si>
  <si>
    <t>Provedení izolace proti zemní vlhkosti hydroizolační stěrkou na ploše vodorovné V dvouvrstvá na betonu</t>
  </si>
  <si>
    <t>-1141072361</t>
  </si>
  <si>
    <t>0,855*1,035</t>
  </si>
  <si>
    <t>2,465*1,77</t>
  </si>
  <si>
    <t>29</t>
  </si>
  <si>
    <t>711192201</t>
  </si>
  <si>
    <t>Provedení izolace proti zemní vlhkosti hydroizolační stěrkou na ploše svislé S dvouvrstvá na betonu</t>
  </si>
  <si>
    <t>1783651370</t>
  </si>
  <si>
    <t>(0,855+1,035*2)*0,2</t>
  </si>
  <si>
    <t>(0,67+1,6+0,5)*2</t>
  </si>
  <si>
    <t>(0,4+0,5+0,4+1,77+2,465-0,7+1,1)*0,2</t>
  </si>
  <si>
    <t>0,5*0,4</t>
  </si>
  <si>
    <t>pod vanou:</t>
  </si>
  <si>
    <t>(1,6+0,5)*0,8</t>
  </si>
  <si>
    <t>30</t>
  </si>
  <si>
    <t>24617150</t>
  </si>
  <si>
    <t>hmota nátěrová hydroizolační elastická na beton nebo omítku</t>
  </si>
  <si>
    <t>kg</t>
  </si>
  <si>
    <t>32</t>
  </si>
  <si>
    <t>-606610120</t>
  </si>
  <si>
    <t>spotřeba 3kg/m2, tl. 2mm</t>
  </si>
  <si>
    <t>(5,248+9,192)*3</t>
  </si>
  <si>
    <t>31</t>
  </si>
  <si>
    <t>711199095</t>
  </si>
  <si>
    <t xml:space="preserve">Příplatek k cenám provedení izolace proti zemní vlhkosti za plochu do 10 m2  natěradly za studena nebo za horka</t>
  </si>
  <si>
    <t>-1188970100</t>
  </si>
  <si>
    <t>5,248+9,192</t>
  </si>
  <si>
    <t>711199101</t>
  </si>
  <si>
    <t>Provedení izolace proti zemní vlhkosti hydroizolační stěrkou doplňků vodotěsné těsnící pásky pro dilatační a styčné spáry</t>
  </si>
  <si>
    <t>m</t>
  </si>
  <si>
    <t>827618130</t>
  </si>
  <si>
    <t>1,35+0,855+1,35</t>
  </si>
  <si>
    <t>1,77+2,465+1,77+2,465-0,7</t>
  </si>
  <si>
    <t>1,6+0,5</t>
  </si>
  <si>
    <t>0,2*4</t>
  </si>
  <si>
    <t>33</t>
  </si>
  <si>
    <t>711199102</t>
  </si>
  <si>
    <t>Provedení izolace proti zemní vlhkosti hydroizolační stěrkou doplňků vodotěsné těsnící pásky pro vnější a vnitřní roh</t>
  </si>
  <si>
    <t>1703312707</t>
  </si>
  <si>
    <t>34</t>
  </si>
  <si>
    <t>28355020</t>
  </si>
  <si>
    <t>páska pružná těsnící š 80mm</t>
  </si>
  <si>
    <t>-2056985572</t>
  </si>
  <si>
    <t>15,025*1,1</t>
  </si>
  <si>
    <t>35</t>
  </si>
  <si>
    <t>998711103</t>
  </si>
  <si>
    <t xml:space="preserve">Přesun hmot pro izolace proti vodě, vlhkosti a plynům  stanovený z hmotnosti přesunovaného materiálu vodorovná dopravní vzdálenost do 50 m v objektech výšky přes 12 do 60 m</t>
  </si>
  <si>
    <t>1597390904</t>
  </si>
  <si>
    <t>36</t>
  </si>
  <si>
    <t>998711181</t>
  </si>
  <si>
    <t xml:space="preserve">Přesun hmot pro izolace proti vodě, vlhkosti a plynům  stanovený z hmotnosti přesunovaného materiálu Příplatek k cenám za přesun prováděný bez použití mechanizace pro jakoukoliv výšku objektu</t>
  </si>
  <si>
    <t>1616073964</t>
  </si>
  <si>
    <t>721</t>
  </si>
  <si>
    <t>Zdravotechnika - vnitřní kanalizace</t>
  </si>
  <si>
    <t>37</t>
  </si>
  <si>
    <t>721171808</t>
  </si>
  <si>
    <t xml:space="preserve">Demontáž potrubí z novodurových trub  odpadních nebo připojovacích přes 75 do D 114</t>
  </si>
  <si>
    <t>1725412068</t>
  </si>
  <si>
    <t>38</t>
  </si>
  <si>
    <t>721173706</t>
  </si>
  <si>
    <t>Potrubí z plastových trub polyetylenové svařované odpadní (svislé) DN 100</t>
  </si>
  <si>
    <t>695612201</t>
  </si>
  <si>
    <t>39</t>
  </si>
  <si>
    <t>721173722</t>
  </si>
  <si>
    <t>Potrubí z plastových trub polyetylenové svařované připojovací DN 40</t>
  </si>
  <si>
    <t>-1424462540</t>
  </si>
  <si>
    <t>40</t>
  </si>
  <si>
    <t>721173724</t>
  </si>
  <si>
    <t>Potrubí z plastových trub polyetylenové svařované připojovací DN 70</t>
  </si>
  <si>
    <t>1469481908</t>
  </si>
  <si>
    <t>41</t>
  </si>
  <si>
    <t>721220801</t>
  </si>
  <si>
    <t xml:space="preserve">Demontáž zápachových uzávěrek  do DN 70</t>
  </si>
  <si>
    <t>-281902809</t>
  </si>
  <si>
    <t>vana,umyvadlo,pračka:</t>
  </si>
  <si>
    <t>42</t>
  </si>
  <si>
    <t>721290111</t>
  </si>
  <si>
    <t xml:space="preserve">Zkouška těsnosti kanalizace  v objektech vodou do DN 125</t>
  </si>
  <si>
    <t>331881972</t>
  </si>
  <si>
    <t>43</t>
  </si>
  <si>
    <t>998721103</t>
  </si>
  <si>
    <t xml:space="preserve">Přesun hmot pro vnitřní kanalizace  stanovený z hmotnosti přesunovaného materiálu vodorovná dopravní vzdálenost do 50 m v objektech výšky přes 12 do 24 m</t>
  </si>
  <si>
    <t>-585288492</t>
  </si>
  <si>
    <t>44</t>
  </si>
  <si>
    <t>998721181</t>
  </si>
  <si>
    <t xml:space="preserve">Přesun hmot pro vnitřní kanalizace  stanovený z hmotnosti přesunovaného materiálu Příplatek k ceně za přesun prováděný bez použití mechanizace pro jakoukoliv výšku objektu</t>
  </si>
  <si>
    <t>-296226417</t>
  </si>
  <si>
    <t>722</t>
  </si>
  <si>
    <t>Zdravotechnika - vnitřní vodovod</t>
  </si>
  <si>
    <t>45</t>
  </si>
  <si>
    <t>722170801</t>
  </si>
  <si>
    <t xml:space="preserve">Demontáž rozvodů vody z plastů  do Ø 25 mm</t>
  </si>
  <si>
    <t>1856458715</t>
  </si>
  <si>
    <t>46</t>
  </si>
  <si>
    <t>722176113</t>
  </si>
  <si>
    <t xml:space="preserve">Montáž potrubí z plastových trub  svařovaných polyfuzně D přes 20 do 25 mm</t>
  </si>
  <si>
    <t>-118017111</t>
  </si>
  <si>
    <t>47</t>
  </si>
  <si>
    <t>28615150</t>
  </si>
  <si>
    <t>trubka vodovodní tlaková PPR řada PN 20 D 16mm dl 4m</t>
  </si>
  <si>
    <t>-187714050</t>
  </si>
  <si>
    <t>48</t>
  </si>
  <si>
    <t>28615152</t>
  </si>
  <si>
    <t>trubka vodovodní tlaková PPR řada PN 20 D 20mm dl 4m</t>
  </si>
  <si>
    <t>-592838044</t>
  </si>
  <si>
    <t>49</t>
  </si>
  <si>
    <t>28615153</t>
  </si>
  <si>
    <t>trubka vodovodní tlaková PPR řada PN 20 D 25mm dl 4m</t>
  </si>
  <si>
    <t>-21756190</t>
  </si>
  <si>
    <t>722179191</t>
  </si>
  <si>
    <t xml:space="preserve">Příplatek k ceně rozvody vody z plastů  za práce malého rozsahu na zakázce do 20 m rozvodu</t>
  </si>
  <si>
    <t>soubor</t>
  </si>
  <si>
    <t>-2008564447</t>
  </si>
  <si>
    <t>51</t>
  </si>
  <si>
    <t>722179192</t>
  </si>
  <si>
    <t xml:space="preserve">Příplatek k ceně rozvody vody z plastů  za práce malého rozsahu na zakázce při průměru trubek do 32 mm, do 15 svarů</t>
  </si>
  <si>
    <t>581682268</t>
  </si>
  <si>
    <t>52</t>
  </si>
  <si>
    <t>722290215</t>
  </si>
  <si>
    <t xml:space="preserve">Zkoušky, proplach a desinfekce vodovodního potrubí  zkoušky těsnosti vodovodního potrubí hrdlového nebo přírubového do DN 100</t>
  </si>
  <si>
    <t>358709659</t>
  </si>
  <si>
    <t>53</t>
  </si>
  <si>
    <t>722290234</t>
  </si>
  <si>
    <t xml:space="preserve">Zkoušky, proplach a desinfekce vodovodního potrubí  proplach a desinfekce vodovodního potrubí do DN 80</t>
  </si>
  <si>
    <t>-162415054</t>
  </si>
  <si>
    <t>54</t>
  </si>
  <si>
    <t>998722103</t>
  </si>
  <si>
    <t xml:space="preserve">Přesun hmot pro vnitřní vodovod  stanovený z hmotnosti přesunovaného materiálu vodorovná dopravní vzdálenost do 50 m v objektech výšky přes 12 do 24 m</t>
  </si>
  <si>
    <t>466911154</t>
  </si>
  <si>
    <t>55</t>
  </si>
  <si>
    <t>998722181</t>
  </si>
  <si>
    <t xml:space="preserve">Přesun hmot pro vnitřní vodovod  stanovený z hmotnosti přesunovaného materiálu Příplatek k ceně za přesun prováděný bez použití mechanizace pro jakoukoliv výšku objektu</t>
  </si>
  <si>
    <t>288694056</t>
  </si>
  <si>
    <t>723</t>
  </si>
  <si>
    <t>Zdravotechnika - vnitřní plynovod</t>
  </si>
  <si>
    <t>56</t>
  </si>
  <si>
    <t>723120804</t>
  </si>
  <si>
    <t xml:space="preserve">Demontáž potrubí svařovaného z ocelových trubek závitových  do DN 25</t>
  </si>
  <si>
    <t>1039392091</t>
  </si>
  <si>
    <t>57</t>
  </si>
  <si>
    <t>723150402</t>
  </si>
  <si>
    <t xml:space="preserve">Potrubí z ocelových trubek hladkých  chráničky z ušlechtilé oceli spojované lisováním DN 15</t>
  </si>
  <si>
    <t>-1919168894</t>
  </si>
  <si>
    <t>chránička:</t>
  </si>
  <si>
    <t>58</t>
  </si>
  <si>
    <t>723181002</t>
  </si>
  <si>
    <t>Potrubí z měděných trubek měkkých, spojovaných lisováním DN 15</t>
  </si>
  <si>
    <t>-593963740</t>
  </si>
  <si>
    <t>59</t>
  </si>
  <si>
    <t>723190105</t>
  </si>
  <si>
    <t>Přípojky plynovodní ke spotřebičům z hadic nerezových vnitřní závit G 1/2 FF, délky 100 cm</t>
  </si>
  <si>
    <t>1476533289</t>
  </si>
  <si>
    <t>60</t>
  </si>
  <si>
    <t>723190901</t>
  </si>
  <si>
    <t xml:space="preserve">Opravy plynovodního potrubí  uzavření nebo otevření potrubí</t>
  </si>
  <si>
    <t>-389675448</t>
  </si>
  <si>
    <t>61</t>
  </si>
  <si>
    <t>723190907</t>
  </si>
  <si>
    <t xml:space="preserve">Opravy plynovodního potrubí  odvzdušnění a napuštění potrubí</t>
  </si>
  <si>
    <t>1826413539</t>
  </si>
  <si>
    <t>62</t>
  </si>
  <si>
    <t>723190909</t>
  </si>
  <si>
    <t xml:space="preserve">Opravy plynovodního potrubí  neúřední zkouška těsnosti dosavadního potrubí</t>
  </si>
  <si>
    <t>640193799</t>
  </si>
  <si>
    <t>63</t>
  </si>
  <si>
    <t>998723103</t>
  </si>
  <si>
    <t xml:space="preserve">Přesun hmot pro vnitřní plynovod  stanovený z hmotnosti přesunovaného materiálu vodorovná dopravní vzdálenost do 50 m v objektech výšky přes 12 do 24 m</t>
  </si>
  <si>
    <t>-277968133</t>
  </si>
  <si>
    <t>64</t>
  </si>
  <si>
    <t>998723181</t>
  </si>
  <si>
    <t xml:space="preserve">Přesun hmot pro vnitřní plynovod  stanovený z hmotnosti přesunovaného materiálu Příplatek k ceně za přesun prováděný bez použití mechanizace pro jakoukoliv výšku objektu</t>
  </si>
  <si>
    <t>606116754</t>
  </si>
  <si>
    <t>725</t>
  </si>
  <si>
    <t>Zdravotechnika - zařizovací předměty</t>
  </si>
  <si>
    <t>65</t>
  </si>
  <si>
    <t>725110811</t>
  </si>
  <si>
    <t xml:space="preserve">Demontáž klozetů  splachovacích s nádrží nebo tlakovým splachovačem</t>
  </si>
  <si>
    <t>-1659215373</t>
  </si>
  <si>
    <t>66</t>
  </si>
  <si>
    <t>725112001</t>
  </si>
  <si>
    <t>Zařízení záchodů klozety keramické standardní samostatně stojící s hlubokým splachováním odpad vodorovný</t>
  </si>
  <si>
    <t>-2123562842</t>
  </si>
  <si>
    <t>67</t>
  </si>
  <si>
    <t>725210821</t>
  </si>
  <si>
    <t xml:space="preserve">Demontáž umyvadel  bez výtokových armatur umyvadel</t>
  </si>
  <si>
    <t>1126552690</t>
  </si>
  <si>
    <t>68</t>
  </si>
  <si>
    <t>725211602</t>
  </si>
  <si>
    <t>Umyvadla keramická bez výtokových armatur se zápachovou uzávěrkou připevněná na stěnu šrouby bílá bez sloupu nebo krytu na sifon 550 mm</t>
  </si>
  <si>
    <t>1146307567</t>
  </si>
  <si>
    <t>69</t>
  </si>
  <si>
    <t>725220841</t>
  </si>
  <si>
    <t xml:space="preserve">Demontáž van  ocelových rohových</t>
  </si>
  <si>
    <t>1573031239</t>
  </si>
  <si>
    <t>70</t>
  </si>
  <si>
    <t>725222116</t>
  </si>
  <si>
    <t>Vany bez výtokových armatur akrylátové se zápachovou uzávěrkou klasické 1700x700 mm</t>
  </si>
  <si>
    <t>177897554</t>
  </si>
  <si>
    <t>71</t>
  </si>
  <si>
    <t>725810811</t>
  </si>
  <si>
    <t xml:space="preserve">Demontáž výtokových ventilů  nástěnných</t>
  </si>
  <si>
    <t>1513188355</t>
  </si>
  <si>
    <t>72</t>
  </si>
  <si>
    <t>725811115</t>
  </si>
  <si>
    <t>Ventily nástěnné s pevným výtokem G 1/2 x 80 mm</t>
  </si>
  <si>
    <t>-2124412027</t>
  </si>
  <si>
    <t>73</t>
  </si>
  <si>
    <t>725820801</t>
  </si>
  <si>
    <t xml:space="preserve">Demontáž baterií  nástěnných do G 3/4</t>
  </si>
  <si>
    <t>-1349613646</t>
  </si>
  <si>
    <t>74</t>
  </si>
  <si>
    <t>725822611</t>
  </si>
  <si>
    <t>Baterie umyvadlové stojánkové pákové bez výpusti</t>
  </si>
  <si>
    <t>-525987275</t>
  </si>
  <si>
    <t>75</t>
  </si>
  <si>
    <t>725831313</t>
  </si>
  <si>
    <t>Baterie vanové nástěnné pákové s příslušenstvím a pohyblivým držákem</t>
  </si>
  <si>
    <t>1566627430</t>
  </si>
  <si>
    <t>76</t>
  </si>
  <si>
    <t>725865501</t>
  </si>
  <si>
    <t>Zápachové uzávěrky zařizovacích předmětů odpadní soupravy se zápachovou uzávěrkou DN 40/50</t>
  </si>
  <si>
    <t>999757619</t>
  </si>
  <si>
    <t>77</t>
  </si>
  <si>
    <t>725869101</t>
  </si>
  <si>
    <t>Zápachové uzávěrky zařizovacích předmětů montáž zápachových uzávěrek umyvadlových do DN 40</t>
  </si>
  <si>
    <t>1543511434</t>
  </si>
  <si>
    <t>78</t>
  </si>
  <si>
    <t>55161837</t>
  </si>
  <si>
    <t>uzávěrka zápachová pro pračku a myčku nástěnná PP-bílá DN 40</t>
  </si>
  <si>
    <t>-1485861337</t>
  </si>
  <si>
    <t>79</t>
  </si>
  <si>
    <t>ZUU</t>
  </si>
  <si>
    <t>Zápachová uzávěra - sifon pro umyvadla, provedení chrom</t>
  </si>
  <si>
    <t>1515293261</t>
  </si>
  <si>
    <t>80</t>
  </si>
  <si>
    <t>725980123</t>
  </si>
  <si>
    <t xml:space="preserve">Dvířka  30/30</t>
  </si>
  <si>
    <t>-1463947066</t>
  </si>
  <si>
    <t>81</t>
  </si>
  <si>
    <t>998725103</t>
  </si>
  <si>
    <t xml:space="preserve">Přesun hmot pro zařizovací předměty  stanovený z hmotnosti přesunovaného materiálu vodorovná dopravní vzdálenost do 50 m v objektech výšky přes 12 do 24 m</t>
  </si>
  <si>
    <t>-1605149952</t>
  </si>
  <si>
    <t>82</t>
  </si>
  <si>
    <t>998725181</t>
  </si>
  <si>
    <t xml:space="preserve">Přesun hmot pro zařizovací předměty  stanovený z hmotnosti přesunovaného materiálu Příplatek k cenám za přesun prováděný bez použití mechanizace pro jakoukoliv výšku objektu</t>
  </si>
  <si>
    <t>-290714263</t>
  </si>
  <si>
    <t>83</t>
  </si>
  <si>
    <t>OIM</t>
  </si>
  <si>
    <t>Ostatní instalační materiál nutný pro dopojení zařizovacích předmětů (pancéřové hadičky, těsnění atd...)</t>
  </si>
  <si>
    <t>kpl</t>
  </si>
  <si>
    <t>329358233</t>
  </si>
  <si>
    <t>726</t>
  </si>
  <si>
    <t>Zdravotechnika - předstěnové instalace</t>
  </si>
  <si>
    <t>84</t>
  </si>
  <si>
    <t>726131001</t>
  </si>
  <si>
    <t>Předstěnové instalační systémy do lehkých stěn s kovovou konstrukcí pro umyvadla stavební výšky do 1120 mm se stojánkovou baterií</t>
  </si>
  <si>
    <t>2002935131</t>
  </si>
  <si>
    <t>85</t>
  </si>
  <si>
    <t>998726113</t>
  </si>
  <si>
    <t xml:space="preserve">Přesun hmot pro instalační prefabrikáty  stanovený z hmotnosti přesunovaného materiálu vodorovná dopravní vzdálenost do 50 m v objektech výšky přes 12 m do 24 m</t>
  </si>
  <si>
    <t>-1427331334</t>
  </si>
  <si>
    <t>86</t>
  </si>
  <si>
    <t>998726181</t>
  </si>
  <si>
    <t xml:space="preserve">Přesun hmot pro instalační prefabrikáty  stanovený z hmotnosti přesunovaného materiálu Příplatek k cenám za přesun prováděný bez použití mechanizace pro jakoukoliv výšku objektu</t>
  </si>
  <si>
    <t>1517321636</t>
  </si>
  <si>
    <t>741</t>
  </si>
  <si>
    <t>Elektroinstalace - silnoproud</t>
  </si>
  <si>
    <t>87</t>
  </si>
  <si>
    <t>741112001</t>
  </si>
  <si>
    <t>Montáž krabic elektroinstalačních bez napojení na trubky a lišty, demontáže a montáže víčka a přístroje protahovacích nebo odbočných zapuštěných plastových kruhových</t>
  </si>
  <si>
    <t>-751583164</t>
  </si>
  <si>
    <t>88</t>
  </si>
  <si>
    <t>34571515</t>
  </si>
  <si>
    <t>krabice přístrojová instalační 400 V, 142x71x45mm do dutých stěn</t>
  </si>
  <si>
    <t>1173859107</t>
  </si>
  <si>
    <t>89</t>
  </si>
  <si>
    <t>741120001</t>
  </si>
  <si>
    <t>Montáž vodičů izolovaných měděných bez ukončení uložených pod omítku plných a laněných (CY), průřezu žíly 0,35 až 6 mm2</t>
  </si>
  <si>
    <t>-2133540290</t>
  </si>
  <si>
    <t>90</t>
  </si>
  <si>
    <t>34111036</t>
  </si>
  <si>
    <t>kabel silový s Cu jádrem 1 kV 3x2,5mm2</t>
  </si>
  <si>
    <t>27910888</t>
  </si>
  <si>
    <t>91</t>
  </si>
  <si>
    <t>34111018</t>
  </si>
  <si>
    <t>kabel silový s Cu jádrem 1 kV 2x6mm2</t>
  </si>
  <si>
    <t>-2011607848</t>
  </si>
  <si>
    <t>92</t>
  </si>
  <si>
    <t>741210001</t>
  </si>
  <si>
    <t>Montáž rozvodnic oceloplechových nebo plastových bez zapojení vodičů běžných, hmotnosti do 20 kg</t>
  </si>
  <si>
    <t>1448202990</t>
  </si>
  <si>
    <t>93</t>
  </si>
  <si>
    <t>35713850</t>
  </si>
  <si>
    <t>rozvodnice elektroměrové s jedním 1 fázovým místem bez požární úpravy</t>
  </si>
  <si>
    <t>1134245683</t>
  </si>
  <si>
    <t>94</t>
  </si>
  <si>
    <t>741310001</t>
  </si>
  <si>
    <t>Montáž spínačů jedno nebo dvoupólových nástěnných se zapojením vodičů, pro prostředí normální vypínačů, řazení 1-jednopólových</t>
  </si>
  <si>
    <t>-1686247949</t>
  </si>
  <si>
    <t>95</t>
  </si>
  <si>
    <t>34535799</t>
  </si>
  <si>
    <t>ovladač zapínací tlačítkový 10A 3553-80289 velkoplošný</t>
  </si>
  <si>
    <t>559229296</t>
  </si>
  <si>
    <t>96</t>
  </si>
  <si>
    <t>741313001</t>
  </si>
  <si>
    <t>Montáž zásuvek domovních se zapojením vodičů bezšroubové připojení polozapuštěných nebo zapuštěných 10/16 A, provedení 2P + PE</t>
  </si>
  <si>
    <t>-489612623</t>
  </si>
  <si>
    <t>97</t>
  </si>
  <si>
    <t>35811077</t>
  </si>
  <si>
    <t>zásuvka nepropustná nástěnná 16A 220 V 3pólová</t>
  </si>
  <si>
    <t>258178272</t>
  </si>
  <si>
    <t>98</t>
  </si>
  <si>
    <t>741370002</t>
  </si>
  <si>
    <t>Montáž svítidel žárovkových se zapojením vodičů bytových nebo společenských místností stropních přisazených 1 zdroj se sklem</t>
  </si>
  <si>
    <t>908407414</t>
  </si>
  <si>
    <t>99</t>
  </si>
  <si>
    <t>34821275</t>
  </si>
  <si>
    <t>svítidlo bytové žárovkové IP 42, max. 60 W E27</t>
  </si>
  <si>
    <t>-1663030315</t>
  </si>
  <si>
    <t>100</t>
  </si>
  <si>
    <t>34111030</t>
  </si>
  <si>
    <t>kabel silový s Cu jádrem 1 kV 3x1,5mm2</t>
  </si>
  <si>
    <t>1758682482</t>
  </si>
  <si>
    <t>101</t>
  </si>
  <si>
    <t>741810001</t>
  </si>
  <si>
    <t>Zkoušky a prohlídky elektrických rozvodů a zařízení celková prohlídka a vyhotovení revizní zprávy pro objem montážních prací do 100 tis. Kč</t>
  </si>
  <si>
    <t>276195848</t>
  </si>
  <si>
    <t>102</t>
  </si>
  <si>
    <t>998741103</t>
  </si>
  <si>
    <t>Přesun hmot pro silnoproud stanovený z hmotnosti přesunovaného materiálu vodorovná dopravní vzdálenost do 50 m v objektech výšky přes 12 do 24 m</t>
  </si>
  <si>
    <t>42271148</t>
  </si>
  <si>
    <t>103</t>
  </si>
  <si>
    <t>998741181</t>
  </si>
  <si>
    <t>Přesun hmot pro silnoproud stanovený z hmotnosti přesunovaného materiálu Příplatek k ceně za přesun prováděný bez použití mechanizace pro jakoukoliv výšku objektu</t>
  </si>
  <si>
    <t>1782444321</t>
  </si>
  <si>
    <t>751</t>
  </si>
  <si>
    <t>Vzduchotechnika</t>
  </si>
  <si>
    <t>104</t>
  </si>
  <si>
    <t>751111012</t>
  </si>
  <si>
    <t xml:space="preserve">Montáž ventilátoru axiálního nízkotlakého  nástěnného základního, průměru přes 100 do 200 mm</t>
  </si>
  <si>
    <t>-265570407</t>
  </si>
  <si>
    <t>105</t>
  </si>
  <si>
    <t>V</t>
  </si>
  <si>
    <t>Axiální ventilátor max. 20x20cm, pr. 125 mm</t>
  </si>
  <si>
    <t>1915584116</t>
  </si>
  <si>
    <t>106</t>
  </si>
  <si>
    <t>751111811</t>
  </si>
  <si>
    <t>Demontáž ventilátoru axiálního nízkotlakého kruhové potrubí, průměru do 200 mm</t>
  </si>
  <si>
    <t>-2032735314</t>
  </si>
  <si>
    <t>107</t>
  </si>
  <si>
    <t>998751102</t>
  </si>
  <si>
    <t>Přesun hmot pro vzduchotechniku stanovený z hmotnosti přesunovaného materiálu vodorovná dopravní vzdálenost do 100 m v objektech výšky přes 12 do 24 m</t>
  </si>
  <si>
    <t>-1418923704</t>
  </si>
  <si>
    <t>108</t>
  </si>
  <si>
    <t>998751181</t>
  </si>
  <si>
    <t>Přesun hmot pro vzduchotechniku stanovený z hmotnosti přesunovaného materiálu Příplatek k cenám za přesun prováděný bez použití mechanizace pro jakoukoliv výšku objektu</t>
  </si>
  <si>
    <t>1845458927</t>
  </si>
  <si>
    <t>763</t>
  </si>
  <si>
    <t>Konstrukce suché výstavby</t>
  </si>
  <si>
    <t>109</t>
  </si>
  <si>
    <t>763111331</t>
  </si>
  <si>
    <t xml:space="preserve">Příčka ze sádrokartonových desek  s nosnou konstrukcí z jednoduchých ocelových profilů UW, CW jednoduše opláštěná deskou impregnovanou H2 tl. 12,5 mm, příčka tl. 75 mm, profil 50 TI tl. 50 mm, EI 30, Rw 41 dB</t>
  </si>
  <si>
    <t>1470597099</t>
  </si>
  <si>
    <t>1,035*2,6</t>
  </si>
  <si>
    <t>(0,855+0,08)*2,6</t>
  </si>
  <si>
    <t>2,465*2,6</t>
  </si>
  <si>
    <t>110</t>
  </si>
  <si>
    <t>763111718</t>
  </si>
  <si>
    <t xml:space="preserve">Příčka ze sádrokartonových desek  ostatní konstrukce a práce na příčkách ze sádrokartonových desek úprava styku příčky a podhledu separační páskou se silikonem</t>
  </si>
  <si>
    <t>-1429620402</t>
  </si>
  <si>
    <t>(0,85+1,035)*2</t>
  </si>
  <si>
    <t>(2,465+1,77)*2</t>
  </si>
  <si>
    <t>2,6*8</t>
  </si>
  <si>
    <t>111</t>
  </si>
  <si>
    <t>763111724</t>
  </si>
  <si>
    <t xml:space="preserve">Příčka ze sádrokartonových desek  ostatní konstrukce a práce na příčkách ze sádrokartonových desek ochrana rohů páska k vyztužení různých úhlů vysoce pevná a nárazu odolná</t>
  </si>
  <si>
    <t>-2133836453</t>
  </si>
  <si>
    <t>2,6*5</t>
  </si>
  <si>
    <t>0,5</t>
  </si>
  <si>
    <t>112</t>
  </si>
  <si>
    <t>763111751</t>
  </si>
  <si>
    <t xml:space="preserve">Příčka ze sádrokartonových desek  Příplatek k cenám za plochu do 6 m2 jednotlivě</t>
  </si>
  <si>
    <t>-732262650</t>
  </si>
  <si>
    <t>113</t>
  </si>
  <si>
    <t>763111762</t>
  </si>
  <si>
    <t xml:space="preserve">Příčka ze sádrokartonových desek  Příplatek k cenám za zahuštění profilů u příček s nosnou konstrukcí z jednoduchých profilů na vzdálenost 41 cm</t>
  </si>
  <si>
    <t>1130343773</t>
  </si>
  <si>
    <t>114</t>
  </si>
  <si>
    <t>763111771</t>
  </si>
  <si>
    <t xml:space="preserve">Příčka ze sádrokartonových desek  Příplatek k cenám za rovinnost kvality speciální tmelení kvality Q3</t>
  </si>
  <si>
    <t>1793999178</t>
  </si>
  <si>
    <t>11,531*2</t>
  </si>
  <si>
    <t>4,873</t>
  </si>
  <si>
    <t>2,6*1,2</t>
  </si>
  <si>
    <t>115</t>
  </si>
  <si>
    <t>763164166</t>
  </si>
  <si>
    <t>Obklad ze sádrokartonových desek konstrukcí dřevěných včetně ochranných úhelníků ve tvaru L rozvinuté šíře přes 0,8 m, opláštěný deskou protipožární impregnovanou H2DF, tl. 15 mm</t>
  </si>
  <si>
    <t>500767486</t>
  </si>
  <si>
    <t>obklad stávající stoupací šachty:</t>
  </si>
  <si>
    <t>(0,87+0,065+0,67)*2,6</t>
  </si>
  <si>
    <t>obklad za pračkou do v. 900mm:</t>
  </si>
  <si>
    <t>(0,9+0,5)*0,5</t>
  </si>
  <si>
    <t>116</t>
  </si>
  <si>
    <t>763164246</t>
  </si>
  <si>
    <t>Obklad ze sádrokartonových desek konstrukcí dřevěných včetně ochranných úhelníků ve tvaru U rozvinuté šíře přes 0,6 do 1,2 m, opláštěný deskou protipožární impregnovanou H2DF, tl. 15 mm</t>
  </si>
  <si>
    <t>2033062878</t>
  </si>
  <si>
    <t>opláštění deštového svodu:</t>
  </si>
  <si>
    <t>2,6</t>
  </si>
  <si>
    <t>117</t>
  </si>
  <si>
    <t>998763303</t>
  </si>
  <si>
    <t xml:space="preserve">Přesun hmot pro konstrukce montované z desek  sádrokartonových, sádrovláknitých, cementovláknitých nebo cementových stanovený z hmotnosti přesunovaného materiálu vodorovná dopravní vzdálenost do 50 m v objektech výšky přes 12 do 24 m</t>
  </si>
  <si>
    <t>563007995</t>
  </si>
  <si>
    <t>118</t>
  </si>
  <si>
    <t>998763381</t>
  </si>
  <si>
    <t xml:space="preserve">Přesun hmot pro konstrukce montované z desek  sádrokartonových, sádrovláknitých, cementovláknitých nebo cementových Příplatek k cenám za přesun prováděný bez použití mechanizace pro jakoukoliv výšku objektu</t>
  </si>
  <si>
    <t>429721785</t>
  </si>
  <si>
    <t>766</t>
  </si>
  <si>
    <t>Konstrukce truhlářské</t>
  </si>
  <si>
    <t>119</t>
  </si>
  <si>
    <t>766421812</t>
  </si>
  <si>
    <t xml:space="preserve">Demontáž obložení podhledů  panely, plochy přes 1,5 m2</t>
  </si>
  <si>
    <t>-24149862</t>
  </si>
  <si>
    <t>demontáž obložení stropu umakartem:</t>
  </si>
  <si>
    <t>1,14*0,87</t>
  </si>
  <si>
    <t>1,71*1,85</t>
  </si>
  <si>
    <t>120</t>
  </si>
  <si>
    <t>766660001</t>
  </si>
  <si>
    <t xml:space="preserve">Montáž dveřních křídel dřevěných nebo plastových  otevíravých do ocelové zárubně povrchově upravených jednokřídlových, šířky do 800 mm</t>
  </si>
  <si>
    <t>-1011314275</t>
  </si>
  <si>
    <t>121</t>
  </si>
  <si>
    <t>61162854</t>
  </si>
  <si>
    <t>dveře vnitřní foliované plné 1křídlové 70x197 cm</t>
  </si>
  <si>
    <t>-1006886176</t>
  </si>
  <si>
    <t>122</t>
  </si>
  <si>
    <t>54914610</t>
  </si>
  <si>
    <t>kování vrchní dveřní klika včetně rozet a montážního materiálu R BB nerez PK</t>
  </si>
  <si>
    <t>-1977926572</t>
  </si>
  <si>
    <t>123</t>
  </si>
  <si>
    <t>766660722</t>
  </si>
  <si>
    <t>Montáž dveřních doplňků dveřního kování zámku</t>
  </si>
  <si>
    <t>1904813028</t>
  </si>
  <si>
    <t>124</t>
  </si>
  <si>
    <t>54925015</t>
  </si>
  <si>
    <t>zámek stavební zadlabací dozický 02-03 L Zn</t>
  </si>
  <si>
    <t>372024257</t>
  </si>
  <si>
    <t>125</t>
  </si>
  <si>
    <t>766695212</t>
  </si>
  <si>
    <t xml:space="preserve">Montáž ostatních truhlářských konstrukcí  prahů dveří jednokřídlových, šířky do 100 mm</t>
  </si>
  <si>
    <t>1505617704</t>
  </si>
  <si>
    <t>126</t>
  </si>
  <si>
    <t>61187416</t>
  </si>
  <si>
    <t>práh dveřní dřevěný bukový tl 2cm dl 92cm š 10cm</t>
  </si>
  <si>
    <t>-1668269636</t>
  </si>
  <si>
    <t>127</t>
  </si>
  <si>
    <t>998766103</t>
  </si>
  <si>
    <t>Přesun hmot pro konstrukce truhlářské stanovený z hmotnosti přesunovaného materiálu vodorovná dopravní vzdálenost do 50 m v objektech výšky přes 12 do 24 m</t>
  </si>
  <si>
    <t>-786664160</t>
  </si>
  <si>
    <t>128</t>
  </si>
  <si>
    <t>998766181</t>
  </si>
  <si>
    <t>Přesun hmot pro konstrukce truhlářské stanovený z hmotnosti přesunovaného materiálu Příplatek k ceně za přesun prováděný bez použití mechanizace pro jakoukoliv výšku objektu</t>
  </si>
  <si>
    <t>-1747421807</t>
  </si>
  <si>
    <t>129</t>
  </si>
  <si>
    <t>DV</t>
  </si>
  <si>
    <t>Dodávka a osazení laminátových dvířek za wc vč. úchytek a začištění</t>
  </si>
  <si>
    <t>-1546380431</t>
  </si>
  <si>
    <t>130</t>
  </si>
  <si>
    <t>UP</t>
  </si>
  <si>
    <t>Dodatečná úprava dveřních prahů vzhledem k výškovým rozdílům podlah</t>
  </si>
  <si>
    <t>-681615013</t>
  </si>
  <si>
    <t>771</t>
  </si>
  <si>
    <t>Podlahy z dlaždic</t>
  </si>
  <si>
    <t>131</t>
  </si>
  <si>
    <t>771571113</t>
  </si>
  <si>
    <t xml:space="preserve">Montáž podlah z dlaždic keramických  kladených do malty režných nebo glazovaných hladkých přes 9 do 12 ks/ m2</t>
  </si>
  <si>
    <t>-975178338</t>
  </si>
  <si>
    <t>2,46*1,77</t>
  </si>
  <si>
    <t>132</t>
  </si>
  <si>
    <t>771591111</t>
  </si>
  <si>
    <t xml:space="preserve">Podlahy - ostatní práce  penetrace podkladu</t>
  </si>
  <si>
    <t>-627447655</t>
  </si>
  <si>
    <t>133</t>
  </si>
  <si>
    <t>59761408</t>
  </si>
  <si>
    <t>dlaždice keramické slinuté neglazované mrazuvzdorné barevná přes 9 do 12 ks/m2</t>
  </si>
  <si>
    <t>-450970628</t>
  </si>
  <si>
    <t>5,239*1,1 'Přepočtené koeficientem množství</t>
  </si>
  <si>
    <t>134</t>
  </si>
  <si>
    <t>998771103</t>
  </si>
  <si>
    <t>Přesun hmot pro podlahy z dlaždic stanovený z hmotnosti přesunovaného materiálu vodorovná dopravní vzdálenost do 50 m v objektech výšky přes 12 do 24 m</t>
  </si>
  <si>
    <t>-837227693</t>
  </si>
  <si>
    <t>135</t>
  </si>
  <si>
    <t>998771181</t>
  </si>
  <si>
    <t>Přesun hmot pro podlahy z dlaždic stanovený z hmotnosti přesunovaného materiálu Příplatek k ceně za přesun prováděný bez použití mechanizace pro jakoukoliv výšku objektu</t>
  </si>
  <si>
    <t>-1691444028</t>
  </si>
  <si>
    <t>776</t>
  </si>
  <si>
    <t>Podlahy povlakové</t>
  </si>
  <si>
    <t>136</t>
  </si>
  <si>
    <t>776201812</t>
  </si>
  <si>
    <t>Demontáž povlakových podlahovin lepených ručně s podložkou</t>
  </si>
  <si>
    <t>-1568734498</t>
  </si>
  <si>
    <t>demontáž nášlapné vrstvy z pvc:</t>
  </si>
  <si>
    <t>1,85*0,78</t>
  </si>
  <si>
    <t>137</t>
  </si>
  <si>
    <t>776421111</t>
  </si>
  <si>
    <t>Montáž lišt obvodových lepených</t>
  </si>
  <si>
    <t>-321171764</t>
  </si>
  <si>
    <t>138</t>
  </si>
  <si>
    <t>28411003</t>
  </si>
  <si>
    <t>lišta soklová PVC 30 x 30 mm</t>
  </si>
  <si>
    <t>-2020519104</t>
  </si>
  <si>
    <t>4*1,02 'Přepočtené koeficientem množství</t>
  </si>
  <si>
    <t>139</t>
  </si>
  <si>
    <t>998776103</t>
  </si>
  <si>
    <t xml:space="preserve">Přesun hmot pro podlahy povlakové  stanovený z hmotnosti přesunovaného materiálu vodorovná dopravní vzdálenost do 50 m v objektech výšky přes 12 do 24 m</t>
  </si>
  <si>
    <t>696309387</t>
  </si>
  <si>
    <t>140</t>
  </si>
  <si>
    <t>998776181</t>
  </si>
  <si>
    <t xml:space="preserve">Přesun hmot pro podlahy povlakové  stanovený z hmotnosti přesunovaného materiálu Příplatek k cenám za přesun prováděný bez použití mechanizace pro jakoukoliv výšku objektu</t>
  </si>
  <si>
    <t>559687913</t>
  </si>
  <si>
    <t>781</t>
  </si>
  <si>
    <t>Dokončovací práce - obklady</t>
  </si>
  <si>
    <t>141</t>
  </si>
  <si>
    <t>781413212</t>
  </si>
  <si>
    <t xml:space="preserve">Montáž obkladů vnitřních stěn z obkladaček a dekorů (listel) pórovinových  lepených standardním lepidlem z dekorů, výšky přes 65 do 75 mm</t>
  </si>
  <si>
    <t>-754741010</t>
  </si>
  <si>
    <t>(0,855+1,02)*2</t>
  </si>
  <si>
    <t>142</t>
  </si>
  <si>
    <t>L</t>
  </si>
  <si>
    <t>Listela - dekorovaný obklad</t>
  </si>
  <si>
    <t>-1786489340</t>
  </si>
  <si>
    <t>12,22/0,4*1,1</t>
  </si>
  <si>
    <t>143</t>
  </si>
  <si>
    <t>781471113</t>
  </si>
  <si>
    <t xml:space="preserve">Montáž obkladů vnitřních stěn z dlaždic keramických  kladených do malty režných nebo glazovaných hladkých přes 12 do 19 ks/m2</t>
  </si>
  <si>
    <t>-787756716</t>
  </si>
  <si>
    <t>(2,46+1,77)*2*2</t>
  </si>
  <si>
    <t>0,6*0,3</t>
  </si>
  <si>
    <t>(0,855+1,035)*2*2</t>
  </si>
  <si>
    <t>(0,3+0,5+0,3)*2</t>
  </si>
  <si>
    <t>144</t>
  </si>
  <si>
    <t>59761155</t>
  </si>
  <si>
    <t>dlaždice keramické koupelnové(barevné) přes 19 do 25 ks/m2</t>
  </si>
  <si>
    <t>1942658433</t>
  </si>
  <si>
    <t>26,86*1,1</t>
  </si>
  <si>
    <t>145</t>
  </si>
  <si>
    <t>781495111</t>
  </si>
  <si>
    <t xml:space="preserve">Ostatní prvky  ostatní práce penetrace podkladu</t>
  </si>
  <si>
    <t>579026631</t>
  </si>
  <si>
    <t>146</t>
  </si>
  <si>
    <t>998781103</t>
  </si>
  <si>
    <t xml:space="preserve">Přesun hmot pro obklady keramické  stanovený z hmotnosti přesunovaného materiálu vodorovná dopravní vzdálenost do 50 m v objektech výšky přes 12 do 24 m</t>
  </si>
  <si>
    <t>-1495142950</t>
  </si>
  <si>
    <t>147</t>
  </si>
  <si>
    <t>998781181</t>
  </si>
  <si>
    <t xml:space="preserve">Přesun hmot pro obklady keramické  stanovený z hmotnosti přesunovaného materiálu Příplatek k cenám za přesun prováděný bez použití mechanizace pro jakoukoliv výšku objektu</t>
  </si>
  <si>
    <t>-776396822</t>
  </si>
  <si>
    <t>148</t>
  </si>
  <si>
    <t>Z</t>
  </si>
  <si>
    <t>Dodávka a montáž zrcadla na zeď</t>
  </si>
  <si>
    <t>-1064795379</t>
  </si>
  <si>
    <t>783</t>
  </si>
  <si>
    <t>Dokončovací práce - nátěry</t>
  </si>
  <si>
    <t>149</t>
  </si>
  <si>
    <t>783301313</t>
  </si>
  <si>
    <t>Příprava podkladu zámečnických konstrukcí před provedením nátěru odmaštění odmašťovačem ředidlovým</t>
  </si>
  <si>
    <t>1088624704</t>
  </si>
  <si>
    <t>150</t>
  </si>
  <si>
    <t>783314101</t>
  </si>
  <si>
    <t>Základní nátěr zámečnických konstrukcí jednonásobný syntetický</t>
  </si>
  <si>
    <t>549500691</t>
  </si>
  <si>
    <t>zárubně:</t>
  </si>
  <si>
    <t>(2*2+0,9)*2*0,5</t>
  </si>
  <si>
    <t>151</t>
  </si>
  <si>
    <t>783317101</t>
  </si>
  <si>
    <t>Krycí nátěr (email) zámečnických konstrukcí jednonásobný syntetický standardní</t>
  </si>
  <si>
    <t>1461489404</t>
  </si>
  <si>
    <t>784</t>
  </si>
  <si>
    <t>Dokončovací práce - malby a tapety</t>
  </si>
  <si>
    <t>152</t>
  </si>
  <si>
    <t>-2015170663</t>
  </si>
  <si>
    <t>1,035*0,855</t>
  </si>
  <si>
    <t>stěny:</t>
  </si>
  <si>
    <t>(2,465+1,77)*2*0,6</t>
  </si>
  <si>
    <t>(1,035+0,855)*2*0,6</t>
  </si>
  <si>
    <t>(0,3+0,5+0,3)*0,6</t>
  </si>
  <si>
    <t>chodba:</t>
  </si>
  <si>
    <t>3,4*2,6</t>
  </si>
  <si>
    <t>(2,6*2+3,4)*1</t>
  </si>
  <si>
    <t>153</t>
  </si>
  <si>
    <t>784121001</t>
  </si>
  <si>
    <t>Oškrabání malby v místnostech výšky do 3,80 m</t>
  </si>
  <si>
    <t>781251155</t>
  </si>
  <si>
    <t>strop komory:</t>
  </si>
  <si>
    <t>0,78*1,85</t>
  </si>
  <si>
    <t>154</t>
  </si>
  <si>
    <t>784181111</t>
  </si>
  <si>
    <t>Penetrace podkladu jednonásobná základní silikátová v místnostech výšky do 3,80 m</t>
  </si>
  <si>
    <t>716490123</t>
  </si>
  <si>
    <t>155</t>
  </si>
  <si>
    <t>784321001</t>
  </si>
  <si>
    <t>Malby silikátové jednonásobné, bílé v místnostech výšky do 3,80 m</t>
  </si>
  <si>
    <t>-949460057</t>
  </si>
  <si>
    <t>HZS</t>
  </si>
  <si>
    <t>Hodinové zúčtovací sazby</t>
  </si>
  <si>
    <t>156</t>
  </si>
  <si>
    <t>HZS1292</t>
  </si>
  <si>
    <t xml:space="preserve">Hodinové zúčtovací sazby profesí HSV  zemní a pomocné práce stavební dělník</t>
  </si>
  <si>
    <t>hod</t>
  </si>
  <si>
    <t>512</t>
  </si>
  <si>
    <t>-1942674833</t>
  </si>
  <si>
    <t>další nespecifikované práce při demontážích stávajícího bytového jádra:</t>
  </si>
  <si>
    <t>stavební:</t>
  </si>
  <si>
    <t>instalatérské:</t>
  </si>
  <si>
    <t>vzduchotechnické - např. demontáž stávajícího ventilátoru s částečnou demontáží potrubí:</t>
  </si>
  <si>
    <t>vysekání a zapravení drážek - elektroinstalace:</t>
  </si>
  <si>
    <t>demontáž stávající elektroinstalace:</t>
  </si>
  <si>
    <t>157</t>
  </si>
  <si>
    <t>HZS2212</t>
  </si>
  <si>
    <t xml:space="preserve">Hodinové zúčtovací sazby profesí PSV  provádění stavebních instalací instalatér odborný</t>
  </si>
  <si>
    <t>694332615</t>
  </si>
  <si>
    <t>Ostatní drobné nepecifikované práce související s rozvody vody a kanalizace bytového jádra:</t>
  </si>
  <si>
    <t>158</t>
  </si>
  <si>
    <t>HZS3111</t>
  </si>
  <si>
    <t xml:space="preserve">Hodinové zúčtovací sazby montáží technologických zařízení  při externích montážích montér potrubí</t>
  </si>
  <si>
    <t>-765865261</t>
  </si>
  <si>
    <t>dopojení nového ventilátoru na stávající potrubí:</t>
  </si>
  <si>
    <t>159</t>
  </si>
  <si>
    <t>HZS4212</t>
  </si>
  <si>
    <t xml:space="preserve">Hodinové zúčtovací sazby ostatních profesí  revizní a kontrolní činnost revizní technik specialista</t>
  </si>
  <si>
    <t>265764778</t>
  </si>
  <si>
    <t>revize plynu:</t>
  </si>
  <si>
    <t>VRN</t>
  </si>
  <si>
    <t>Vedlejší rozpočtové náklady</t>
  </si>
  <si>
    <t>VRN3</t>
  </si>
  <si>
    <t>Zařízení staveniště</t>
  </si>
  <si>
    <t>160</t>
  </si>
  <si>
    <t>030001000</t>
  </si>
  <si>
    <t>1024</t>
  </si>
  <si>
    <t>-1425620291</t>
  </si>
  <si>
    <t>VRN7</t>
  </si>
  <si>
    <t>Provozní vlivy</t>
  </si>
  <si>
    <t>161</t>
  </si>
  <si>
    <t>070001000</t>
  </si>
  <si>
    <t>1505841317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</si>
  <si>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</si>
  <si>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</si>
  <si>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</si>
  <si>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</si>
  <si>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Trebuchet MS"/>
        <charset val="238"/>
        <i val="1"/>
        <color auto="1"/>
        <sz val="9"/>
        <scheme val="none"/>
      </rPr>
      <t xml:space="preserve">Rekapitulace stavby </t>
    </r>
    <r>
      <rPr>
        <rFont val="Trebuchet MS"/>
        <charset val="238"/>
        <color auto="1"/>
        <sz val="9"/>
        <scheme val="none"/>
      </rPr>
      <t>obsahuje sestavu Rekapitulace stavby a Rekapitulace objektů stavby a soupisů prací.</t>
    </r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</si>
  <si>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stavby</t>
    </r>
    <r>
      <rPr>
        <rFont val="Trebuchet MS"/>
        <charset val="238"/>
        <color auto="1"/>
        <sz val="9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</si>
  <si>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</si>
  <si>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objektů stavby a soupisů prací</t>
    </r>
    <r>
      <rPr>
        <rFont val="Trebuchet MS"/>
        <charset val="238"/>
        <color auto="1"/>
        <sz val="9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</si>
  <si>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</si>
  <si>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</si>
  <si>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</si>
  <si>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</si>
  <si>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</si>
  <si>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</si>
  <si>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</si>
  <si>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</si>
  <si>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</si>
  <si>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</si>
  <si>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</si>
  <si>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</si>
  <si>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</si>
  <si>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Trebuchet MS"/>
        <charset val="238"/>
        <i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</si>
  <si>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</si>
  <si>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rFont val="Trebuchet MS"/>
        <charset val="238"/>
        <b val="1"/>
        <color auto="1"/>
        <sz val="9"/>
        <scheme val="none"/>
      </rPr>
      <t>Krycí list soupisu</t>
    </r>
    <r>
      <rPr>
        <rFont val="Trebuchet MS"/>
        <charset val="238"/>
        <color auto="1"/>
        <sz val="9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</si>
  <si>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</si>
  <si>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Trebuchet MS"/>
        <charset val="238"/>
        <b val="1"/>
        <color auto="1"/>
        <sz val="9"/>
        <scheme val="none"/>
      </rPr>
      <t>Rekapitulace členění soupisu prací</t>
    </r>
    <r>
      <rPr>
        <rFont val="Trebuchet MS"/>
        <charset val="238"/>
        <color auto="1"/>
        <sz val="9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</si>
  <si>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</si>
  <si>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Trebuchet MS"/>
        <charset val="238"/>
        <b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</si>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</sst>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5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color rgb="FF800080"/>
      <name val="Trebuchet MS"/>
    </font>
    <font>
      <sz val="8"/>
      <color rgb="FFFF0000"/>
      <name val="Trebuchet MS"/>
    </font>
    <font>
      <sz val="8"/>
      <name val="Trebuchet MS"/>
      <family val="0"/>
      <charset val="238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b/>
      <sz val="16"/>
      <name val="Trebuchet MS"/>
    </font>
    <font>
      <sz val="8"/>
      <color rgb="FF3366FF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i/>
      <sz val="8"/>
      <color rgb="FF0000FF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right style="thin">
        <color rgb="FF000000"/>
      </right>
      <top style="hair">
        <color rgb="FF969696"/>
      </top>
    </border>
    <border>
      <right style="thin">
        <color rgb="FF000000"/>
      </right>
      <top style="hair">
        <color rgb="FF000000"/>
      </top>
      <bottom style="hair">
        <color rgb="FF000000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4" fillId="0" borderId="0" applyNumberFormat="0" applyFill="0" applyBorder="0" applyAlignment="0" applyProtection="0"/>
  </cellStyleXfs>
  <cellXfs count="357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>
      <alignment horizontal="center" vertical="center"/>
      <protection locked="0"/>
    </xf>
    <xf numFmtId="0" fontId="12" fillId="2" borderId="0" xfId="0" applyFont="1" applyFill="1" applyAlignment="1" applyProtection="1">
      <alignment horizontal="left" vertical="center"/>
    </xf>
    <xf numFmtId="0" fontId="13" fillId="2" borderId="0" xfId="0" applyFont="1" applyFill="1" applyAlignment="1" applyProtection="1">
      <alignment vertical="center"/>
    </xf>
    <xf numFmtId="0" fontId="14" fillId="2" borderId="0" xfId="0" applyFont="1" applyFill="1" applyAlignment="1" applyProtection="1">
      <alignment horizontal="left" vertical="center"/>
    </xf>
    <xf numFmtId="0" fontId="15" fillId="2" borderId="0" xfId="1" applyFont="1" applyFill="1" applyAlignment="1" applyProtection="1">
      <alignment vertical="center"/>
    </xf>
    <xf numFmtId="0" fontId="44" fillId="2" borderId="0" xfId="1" applyFill="1"/>
    <xf numFmtId="0" fontId="0" fillId="2" borderId="0" xfId="0" applyFill="1"/>
    <xf numFmtId="0" fontId="12" fillId="2" borderId="0" xfId="0" applyFont="1" applyFill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0" fillId="0" borderId="0" xfId="0" applyBorder="1" applyProtection="1"/>
    <xf numFmtId="0" fontId="16" fillId="0" borderId="0" xfId="0" applyFont="1" applyBorder="1" applyAlignment="1" applyProtection="1">
      <alignment horizontal="left" vertical="center"/>
    </xf>
    <xf numFmtId="0" fontId="0" fillId="0" borderId="6" xfId="0" applyBorder="1" applyProtection="1"/>
    <xf numFmtId="0" fontId="17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19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20" fillId="0" borderId="0" xfId="0" applyFont="1" applyAlignment="1">
      <alignment horizontal="left" vertical="top" wrapText="1"/>
    </xf>
    <xf numFmtId="0" fontId="3" fillId="0" borderId="0" xfId="0" applyFont="1" applyBorder="1" applyAlignment="1" applyProtection="1">
      <alignment horizontal="left" vertical="top"/>
    </xf>
    <xf numFmtId="0" fontId="3" fillId="0" borderId="0" xfId="0" applyFont="1" applyBorder="1" applyAlignment="1" applyProtection="1">
      <alignment horizontal="left" vertical="top" wrapText="1"/>
    </xf>
    <xf numFmtId="0" fontId="20" fillId="0" borderId="0" xfId="0" applyFont="1" applyAlignment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2" fillId="3" borderId="0" xfId="0" applyFont="1" applyFill="1" applyBorder="1" applyAlignment="1" applyProtection="1">
      <alignment horizontal="left" vertical="center"/>
      <protection locked="0"/>
    </xf>
    <xf numFmtId="49" fontId="2" fillId="3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0" fontId="0" fillId="0" borderId="7" xfId="0" applyBorder="1" applyProtection="1"/>
    <xf numFmtId="0" fontId="0" fillId="0" borderId="5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21" fillId="0" borderId="8" xfId="0" applyFont="1" applyBorder="1" applyAlignment="1" applyProtection="1">
      <alignment horizontal="left" vertical="center"/>
    </xf>
    <xf numFmtId="0" fontId="0" fillId="0" borderId="8" xfId="0" applyFont="1" applyBorder="1" applyAlignment="1" applyProtection="1">
      <alignment vertical="center"/>
    </xf>
    <xf numFmtId="4" fontId="21" fillId="0" borderId="8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1" fillId="0" borderId="5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164" fontId="1" fillId="0" borderId="0" xfId="0" applyNumberFormat="1" applyFont="1" applyBorder="1" applyAlignment="1" applyProtection="1">
      <alignment horizontal="center" vertical="center"/>
    </xf>
    <xf numFmtId="4" fontId="20" fillId="0" borderId="0" xfId="0" applyNumberFormat="1" applyFont="1" applyBorder="1" applyAlignment="1" applyProtection="1">
      <alignment vertical="center"/>
    </xf>
    <xf numFmtId="0" fontId="1" fillId="0" borderId="6" xfId="0" applyFont="1" applyBorder="1" applyAlignment="1" applyProtection="1">
      <alignment vertical="center"/>
    </xf>
    <xf numFmtId="0" fontId="0" fillId="4" borderId="0" xfId="0" applyFont="1" applyFill="1" applyBorder="1" applyAlignment="1" applyProtection="1">
      <alignment vertical="center"/>
    </xf>
    <xf numFmtId="0" fontId="3" fillId="4" borderId="9" xfId="0" applyFont="1" applyFill="1" applyBorder="1" applyAlignment="1" applyProtection="1">
      <alignment horizontal="left" vertical="center"/>
    </xf>
    <xf numFmtId="0" fontId="0" fillId="4" borderId="10" xfId="0" applyFont="1" applyFill="1" applyBorder="1" applyAlignment="1" applyProtection="1">
      <alignment vertical="center"/>
    </xf>
    <xf numFmtId="0" fontId="3" fillId="4" borderId="10" xfId="0" applyFont="1" applyFill="1" applyBorder="1" applyAlignment="1" applyProtection="1">
      <alignment horizontal="center" vertical="center"/>
    </xf>
    <xf numFmtId="0" fontId="3" fillId="4" borderId="10" xfId="0" applyFont="1" applyFill="1" applyBorder="1" applyAlignment="1" applyProtection="1">
      <alignment horizontal="left" vertical="center"/>
    </xf>
    <xf numFmtId="4" fontId="3" fillId="4" borderId="10" xfId="0" applyNumberFormat="1" applyFont="1" applyFill="1" applyBorder="1" applyAlignment="1" applyProtection="1">
      <alignment vertical="center"/>
    </xf>
    <xf numFmtId="0" fontId="0" fillId="4" borderId="11" xfId="0" applyFont="1" applyFill="1" applyBorder="1" applyAlignment="1" applyProtection="1">
      <alignment vertical="center"/>
    </xf>
    <xf numFmtId="0" fontId="0" fillId="4" borderId="6" xfId="0" applyFont="1" applyFill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5" xfId="0" applyFont="1" applyBorder="1" applyAlignment="1">
      <alignment vertical="center"/>
    </xf>
    <xf numFmtId="0" fontId="16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5" xfId="0" applyFont="1" applyBorder="1" applyAlignment="1">
      <alignment vertical="center"/>
    </xf>
    <xf numFmtId="0" fontId="3" fillId="0" borderId="5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5" xfId="0" applyFont="1" applyBorder="1" applyAlignment="1">
      <alignment vertical="center"/>
    </xf>
    <xf numFmtId="0" fontId="22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3" fillId="0" borderId="15" xfId="0" applyFont="1" applyBorder="1" applyAlignment="1">
      <alignment horizontal="center" vertical="center"/>
    </xf>
    <xf numFmtId="0" fontId="23" fillId="0" borderId="16" xfId="0" applyFont="1" applyBorder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1" fillId="0" borderId="18" xfId="0" applyFont="1" applyBorder="1" applyAlignment="1" applyProtection="1">
      <alignment horizontal="left" vertical="center"/>
    </xf>
    <xf numFmtId="0" fontId="0" fillId="0" borderId="19" xfId="0" applyFont="1" applyBorder="1" applyAlignment="1" applyProtection="1">
      <alignment vertical="center"/>
    </xf>
    <xf numFmtId="0" fontId="2" fillId="5" borderId="9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left" vertical="center"/>
    </xf>
    <xf numFmtId="0" fontId="0" fillId="5" borderId="10" xfId="0" applyFont="1" applyFill="1" applyBorder="1" applyAlignment="1" applyProtection="1">
      <alignment vertical="center"/>
    </xf>
    <xf numFmtId="0" fontId="2" fillId="5" borderId="10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right" vertical="center"/>
    </xf>
    <xf numFmtId="0" fontId="2" fillId="5" borderId="11" xfId="0" applyFont="1" applyFill="1" applyBorder="1" applyAlignment="1" applyProtection="1">
      <alignment horizontal="center" vertical="center"/>
    </xf>
    <xf numFmtId="0" fontId="19" fillId="0" borderId="20" xfId="0" applyFont="1" applyBorder="1" applyAlignment="1" applyProtection="1">
      <alignment horizontal="center" vertical="center" wrapText="1"/>
    </xf>
    <xf numFmtId="0" fontId="19" fillId="0" borderId="21" xfId="0" applyFont="1" applyBorder="1" applyAlignment="1" applyProtection="1">
      <alignment horizontal="center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0" borderId="17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23" fillId="0" borderId="18" xfId="0" applyNumberFormat="1" applyFont="1" applyBorder="1" applyAlignment="1" applyProtection="1">
      <alignment vertical="center"/>
    </xf>
    <xf numFmtId="4" fontId="23" fillId="0" borderId="0" xfId="0" applyNumberFormat="1" applyFont="1" applyBorder="1" applyAlignment="1" applyProtection="1">
      <alignment vertical="center"/>
    </xf>
    <xf numFmtId="166" fontId="23" fillId="0" borderId="0" xfId="0" applyNumberFormat="1" applyFont="1" applyBorder="1" applyAlignment="1" applyProtection="1">
      <alignment vertical="center"/>
    </xf>
    <xf numFmtId="4" fontId="23" fillId="0" borderId="19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4" fillId="0" borderId="5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29" fillId="0" borderId="0" xfId="0" applyFont="1" applyAlignment="1" applyProtection="1">
      <alignment horizontal="center" vertical="center"/>
    </xf>
    <xf numFmtId="0" fontId="4" fillId="0" borderId="5" xfId="0" applyFont="1" applyBorder="1" applyAlignment="1">
      <alignment vertical="center"/>
    </xf>
    <xf numFmtId="4" fontId="30" fillId="0" borderId="23" xfId="0" applyNumberFormat="1" applyFont="1" applyBorder="1" applyAlignment="1" applyProtection="1">
      <alignment vertical="center"/>
    </xf>
    <xf numFmtId="4" fontId="30" fillId="0" borderId="24" xfId="0" applyNumberFormat="1" applyFont="1" applyBorder="1" applyAlignment="1" applyProtection="1">
      <alignment vertical="center"/>
    </xf>
    <xf numFmtId="166" fontId="30" fillId="0" borderId="24" xfId="0" applyNumberFormat="1" applyFont="1" applyBorder="1" applyAlignment="1" applyProtection="1">
      <alignment vertical="center"/>
    </xf>
    <xf numFmtId="4" fontId="30" fillId="0" borderId="2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13" fillId="2" borderId="0" xfId="0" applyFont="1" applyFill="1" applyAlignment="1">
      <alignment vertical="center"/>
    </xf>
    <xf numFmtId="0" fontId="14" fillId="2" borderId="0" xfId="0" applyFont="1" applyFill="1" applyAlignment="1">
      <alignment horizontal="left" vertical="center"/>
    </xf>
    <xf numFmtId="0" fontId="31" fillId="2" borderId="0" xfId="1" applyFont="1" applyFill="1" applyAlignment="1">
      <alignment vertical="center"/>
    </xf>
    <xf numFmtId="0" fontId="13" fillId="2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19" fillId="0" borderId="0" xfId="0" applyFont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vertical="center"/>
      <protection locked="0"/>
    </xf>
    <xf numFmtId="0" fontId="3" fillId="0" borderId="0" xfId="0" applyFont="1" applyBorder="1" applyAlignment="1" applyProtection="1">
      <alignment horizontal="left" vertical="center" wrapText="1"/>
    </xf>
    <xf numFmtId="0" fontId="19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 applyProtection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 applyProtection="1">
      <alignment vertical="center"/>
    </xf>
    <xf numFmtId="0" fontId="21" fillId="0" borderId="0" xfId="0" applyFont="1" applyBorder="1" applyAlignment="1" applyProtection="1">
      <alignment horizontal="left" vertical="center"/>
    </xf>
    <xf numFmtId="4" fontId="24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5" borderId="0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left" vertical="center"/>
    </xf>
    <xf numFmtId="0" fontId="3" fillId="5" borderId="10" xfId="0" applyFont="1" applyFill="1" applyBorder="1" applyAlignment="1" applyProtection="1">
      <alignment horizontal="right" vertical="center"/>
    </xf>
    <xf numFmtId="0" fontId="3" fillId="5" borderId="10" xfId="0" applyFont="1" applyFill="1" applyBorder="1" applyAlignment="1" applyProtection="1">
      <alignment horizontal="center" vertical="center"/>
    </xf>
    <xf numFmtId="0" fontId="0" fillId="5" borderId="10" xfId="0" applyFont="1" applyFill="1" applyBorder="1" applyAlignment="1" applyProtection="1">
      <alignment vertical="center"/>
      <protection locked="0"/>
    </xf>
    <xf numFmtId="4" fontId="3" fillId="5" borderId="10" xfId="0" applyNumberFormat="1" applyFont="1" applyFill="1" applyBorder="1" applyAlignment="1" applyProtection="1">
      <alignment vertical="center"/>
    </xf>
    <xf numFmtId="0" fontId="0" fillId="5" borderId="27" xfId="0" applyFont="1" applyFill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0" fillId="0" borderId="0" xfId="0" applyFont="1" applyBorder="1" applyAlignment="1" applyProtection="1">
      <alignment horizontal="left" vertical="center"/>
    </xf>
    <xf numFmtId="0" fontId="2" fillId="5" borderId="0" xfId="0" applyFont="1" applyFill="1" applyBorder="1" applyAlignment="1" applyProtection="1">
      <alignment horizontal="left" vertical="center"/>
    </xf>
    <xf numFmtId="0" fontId="0" fillId="5" borderId="0" xfId="0" applyFont="1" applyFill="1" applyBorder="1" applyAlignment="1" applyProtection="1">
      <alignment vertical="center"/>
      <protection locked="0"/>
    </xf>
    <xf numFmtId="0" fontId="2" fillId="5" borderId="0" xfId="0" applyFont="1" applyFill="1" applyBorder="1" applyAlignment="1" applyProtection="1">
      <alignment horizontal="right" vertical="center"/>
    </xf>
    <xf numFmtId="0" fontId="0" fillId="5" borderId="6" xfId="0" applyFont="1" applyFill="1" applyBorder="1" applyAlignment="1" applyProtection="1">
      <alignment vertical="center"/>
    </xf>
    <xf numFmtId="0" fontId="32" fillId="0" borderId="0" xfId="0" applyFont="1" applyBorder="1" applyAlignment="1" applyProtection="1">
      <alignment horizontal="left" vertical="center"/>
    </xf>
    <xf numFmtId="0" fontId="5" fillId="0" borderId="5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horizontal="left" vertical="center"/>
    </xf>
    <xf numFmtId="0" fontId="5" fillId="0" borderId="24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vertical="center"/>
      <protection locked="0"/>
    </xf>
    <xf numFmtId="4" fontId="5" fillId="0" borderId="24" xfId="0" applyNumberFormat="1" applyFont="1" applyBorder="1" applyAlignment="1" applyProtection="1">
      <alignment vertical="center"/>
    </xf>
    <xf numFmtId="0" fontId="5" fillId="0" borderId="6" xfId="0" applyFont="1" applyBorder="1" applyAlignment="1" applyProtection="1">
      <alignment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horizontal="left" vertical="center"/>
    </xf>
    <xf numFmtId="0" fontId="6" fillId="0" borderId="24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 applyProtection="1">
      <alignment vertical="center"/>
    </xf>
    <xf numFmtId="0" fontId="6" fillId="0" borderId="6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  <protection locked="0"/>
    </xf>
    <xf numFmtId="0" fontId="19" fillId="0" borderId="0" xfId="0" applyFont="1" applyAlignment="1" applyProtection="1">
      <alignment horizontal="left" vertical="center" wrapText="1"/>
    </xf>
    <xf numFmtId="0" fontId="2" fillId="0" borderId="0" xfId="0" applyFont="1" applyAlignment="1" applyProtection="1">
      <alignment horizontal="left" vertical="center"/>
    </xf>
    <xf numFmtId="0" fontId="19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horizontal="center" vertical="center" wrapText="1"/>
    </xf>
    <xf numFmtId="0" fontId="2" fillId="5" borderId="20" xfId="0" applyFont="1" applyFill="1" applyBorder="1" applyAlignment="1" applyProtection="1">
      <alignment horizontal="center" vertical="center" wrapText="1"/>
    </xf>
    <xf numFmtId="0" fontId="2" fillId="5" borderId="21" xfId="0" applyFont="1" applyFill="1" applyBorder="1" applyAlignment="1" applyProtection="1">
      <alignment horizontal="center" vertical="center" wrapText="1"/>
    </xf>
    <xf numFmtId="0" fontId="2" fillId="5" borderId="21" xfId="0" applyFont="1" applyFill="1" applyBorder="1" applyAlignment="1" applyProtection="1">
      <alignment horizontal="center" vertical="center" wrapText="1"/>
      <protection locked="0"/>
    </xf>
    <xf numFmtId="0" fontId="2" fillId="5" borderId="22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4" fontId="24" fillId="0" borderId="0" xfId="0" applyNumberFormat="1" applyFont="1" applyAlignment="1" applyProtection="1"/>
    <xf numFmtId="166" fontId="33" fillId="0" borderId="16" xfId="0" applyNumberFormat="1" applyFont="1" applyBorder="1" applyAlignment="1" applyProtection="1"/>
    <xf numFmtId="166" fontId="33" fillId="0" borderId="17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7" fillId="0" borderId="5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7" fillId="0" borderId="5" xfId="0" applyFont="1" applyBorder="1" applyAlignment="1"/>
    <xf numFmtId="0" fontId="7" fillId="0" borderId="18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9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0" fillId="0" borderId="28" xfId="0" applyFont="1" applyBorder="1" applyAlignment="1" applyProtection="1">
      <alignment horizontal="center" vertical="center"/>
    </xf>
    <xf numFmtId="49" fontId="0" fillId="0" borderId="28" xfId="0" applyNumberFormat="1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center" vertical="center" wrapText="1"/>
    </xf>
    <xf numFmtId="167" fontId="0" fillId="0" borderId="28" xfId="0" applyNumberFormat="1" applyFont="1" applyBorder="1" applyAlignment="1" applyProtection="1">
      <alignment vertical="center"/>
    </xf>
    <xf numFmtId="4" fontId="0" fillId="3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</xf>
    <xf numFmtId="0" fontId="1" fillId="3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9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8" fillId="0" borderId="5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167" fontId="8" fillId="0" borderId="0" xfId="0" applyNumberFormat="1" applyFont="1" applyAlignment="1" applyProtection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5" xfId="0" applyFont="1" applyBorder="1" applyAlignment="1">
      <alignment vertical="center"/>
    </xf>
    <xf numFmtId="0" fontId="8" fillId="0" borderId="18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9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5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5" xfId="0" applyFont="1" applyBorder="1" applyAlignment="1">
      <alignment vertical="center"/>
    </xf>
    <xf numFmtId="0" fontId="9" fillId="0" borderId="18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9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6" fillId="0" borderId="28" xfId="0" applyFont="1" applyBorder="1" applyAlignment="1" applyProtection="1">
      <alignment horizontal="center" vertical="center"/>
    </xf>
    <xf numFmtId="49" fontId="36" fillId="0" borderId="28" xfId="0" applyNumberFormat="1" applyFont="1" applyBorder="1" applyAlignment="1" applyProtection="1">
      <alignment horizontal="left" vertical="center" wrapText="1"/>
    </xf>
    <xf numFmtId="0" fontId="36" fillId="0" borderId="28" xfId="0" applyFont="1" applyBorder="1" applyAlignment="1" applyProtection="1">
      <alignment horizontal="left" vertical="center" wrapText="1"/>
    </xf>
    <xf numFmtId="0" fontId="36" fillId="0" borderId="28" xfId="0" applyFont="1" applyBorder="1" applyAlignment="1" applyProtection="1">
      <alignment horizontal="center" vertical="center" wrapText="1"/>
    </xf>
    <xf numFmtId="167" fontId="36" fillId="0" borderId="28" xfId="0" applyNumberFormat="1" applyFont="1" applyBorder="1" applyAlignment="1" applyProtection="1">
      <alignment vertical="center"/>
    </xf>
    <xf numFmtId="4" fontId="36" fillId="3" borderId="28" xfId="0" applyNumberFormat="1" applyFont="1" applyFill="1" applyBorder="1" applyAlignment="1" applyProtection="1">
      <alignment vertical="center"/>
      <protection locked="0"/>
    </xf>
    <xf numFmtId="4" fontId="36" fillId="0" borderId="28" xfId="0" applyNumberFormat="1" applyFont="1" applyBorder="1" applyAlignment="1" applyProtection="1">
      <alignment vertical="center"/>
    </xf>
    <xf numFmtId="0" fontId="36" fillId="0" borderId="5" xfId="0" applyFont="1" applyBorder="1" applyAlignment="1">
      <alignment vertical="center"/>
    </xf>
    <xf numFmtId="0" fontId="36" fillId="3" borderId="28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10" fillId="0" borderId="5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5" xfId="0" applyFont="1" applyBorder="1" applyAlignment="1">
      <alignment vertical="center"/>
    </xf>
    <xf numFmtId="0" fontId="10" fillId="0" borderId="18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9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" fillId="0" borderId="24" xfId="0" applyFont="1" applyBorder="1" applyAlignment="1" applyProtection="1">
      <alignment horizontal="center" vertical="center"/>
    </xf>
    <xf numFmtId="0" fontId="0" fillId="0" borderId="24" xfId="0" applyFont="1" applyBorder="1" applyAlignment="1" applyProtection="1">
      <alignment vertical="center"/>
    </xf>
    <xf numFmtId="166" fontId="1" fillId="0" borderId="24" xfId="0" applyNumberFormat="1" applyFont="1" applyBorder="1" applyAlignment="1" applyProtection="1">
      <alignment vertical="center"/>
    </xf>
    <xf numFmtId="166" fontId="1" fillId="0" borderId="25" xfId="0" applyNumberFormat="1" applyFont="1" applyBorder="1" applyAlignment="1" applyProtection="1">
      <alignment vertical="center"/>
    </xf>
    <xf numFmtId="0" fontId="0" fillId="0" borderId="0" xfId="0" applyAlignment="1">
      <alignment vertical="top"/>
      <protection locked="0"/>
    </xf>
    <xf numFmtId="0" fontId="37" fillId="0" borderId="29" xfId="0" applyFont="1" applyBorder="1" applyAlignment="1">
      <alignment vertical="center" wrapText="1"/>
      <protection locked="0"/>
    </xf>
    <xf numFmtId="0" fontId="37" fillId="0" borderId="30" xfId="0" applyFont="1" applyBorder="1" applyAlignment="1">
      <alignment vertical="center" wrapText="1"/>
      <protection locked="0"/>
    </xf>
    <xf numFmtId="0" fontId="37" fillId="0" borderId="31" xfId="0" applyFont="1" applyBorder="1" applyAlignment="1">
      <alignment vertical="center" wrapText="1"/>
      <protection locked="0"/>
    </xf>
    <xf numFmtId="0" fontId="37" fillId="0" borderId="32" xfId="0" applyFont="1" applyBorder="1" applyAlignment="1">
      <alignment horizontal="center" vertical="center" wrapText="1"/>
      <protection locked="0"/>
    </xf>
    <xf numFmtId="0" fontId="38" fillId="0" borderId="1" xfId="0" applyFont="1" applyBorder="1" applyAlignment="1">
      <alignment horizontal="center" vertical="center" wrapText="1"/>
      <protection locked="0"/>
    </xf>
    <xf numFmtId="0" fontId="37" fillId="0" borderId="33" xfId="0" applyFont="1" applyBorder="1" applyAlignment="1">
      <alignment horizontal="center" vertical="center" wrapText="1"/>
      <protection locked="0"/>
    </xf>
    <xf numFmtId="0" fontId="37" fillId="0" borderId="32" xfId="0" applyFont="1" applyBorder="1" applyAlignment="1">
      <alignment vertical="center" wrapText="1"/>
      <protection locked="0"/>
    </xf>
    <xf numFmtId="0" fontId="39" fillId="0" borderId="34" xfId="0" applyFont="1" applyBorder="1" applyAlignment="1">
      <alignment horizontal="left" wrapText="1"/>
      <protection locked="0"/>
    </xf>
    <xf numFmtId="0" fontId="37" fillId="0" borderId="33" xfId="0" applyFont="1" applyBorder="1" applyAlignment="1">
      <alignment vertical="center" wrapText="1"/>
      <protection locked="0"/>
    </xf>
    <xf numFmtId="0" fontId="39" fillId="0" borderId="1" xfId="0" applyFont="1" applyBorder="1" applyAlignment="1">
      <alignment horizontal="left" vertical="center" wrapText="1"/>
      <protection locked="0"/>
    </xf>
    <xf numFmtId="0" fontId="40" fillId="0" borderId="1" xfId="0" applyFont="1" applyBorder="1" applyAlignment="1">
      <alignment horizontal="left" vertical="center" wrapText="1"/>
      <protection locked="0"/>
    </xf>
    <xf numFmtId="0" fontId="40" fillId="0" borderId="32" xfId="0" applyFont="1" applyBorder="1" applyAlignment="1">
      <alignment vertical="center" wrapText="1"/>
      <protection locked="0"/>
    </xf>
    <xf numFmtId="0" fontId="40" fillId="0" borderId="1" xfId="0" applyFont="1" applyBorder="1" applyAlignment="1">
      <alignment vertical="center" wrapText="1"/>
      <protection locked="0"/>
    </xf>
    <xf numFmtId="0" fontId="40" fillId="0" borderId="1" xfId="0" applyFont="1" applyBorder="1" applyAlignment="1">
      <alignment vertical="center"/>
      <protection locked="0"/>
    </xf>
    <xf numFmtId="0" fontId="40" fillId="0" borderId="1" xfId="0" applyFont="1" applyBorder="1" applyAlignment="1">
      <alignment horizontal="left" vertical="center"/>
      <protection locked="0"/>
    </xf>
    <xf numFmtId="49" fontId="40" fillId="0" borderId="1" xfId="0" applyNumberFormat="1" applyFont="1" applyBorder="1" applyAlignment="1">
      <alignment horizontal="left" vertical="center" wrapText="1"/>
      <protection locked="0"/>
    </xf>
    <xf numFmtId="49" fontId="40" fillId="0" borderId="1" xfId="0" applyNumberFormat="1" applyFont="1" applyBorder="1" applyAlignment="1">
      <alignment vertical="center" wrapText="1"/>
      <protection locked="0"/>
    </xf>
    <xf numFmtId="0" fontId="37" fillId="0" borderId="35" xfId="0" applyFont="1" applyBorder="1" applyAlignment="1">
      <alignment vertical="center" wrapText="1"/>
      <protection locked="0"/>
    </xf>
    <xf numFmtId="0" fontId="41" fillId="0" borderId="34" xfId="0" applyFont="1" applyBorder="1" applyAlignment="1">
      <alignment vertical="center" wrapText="1"/>
      <protection locked="0"/>
    </xf>
    <xf numFmtId="0" fontId="37" fillId="0" borderId="36" xfId="0" applyFont="1" applyBorder="1" applyAlignment="1">
      <alignment vertical="center" wrapText="1"/>
      <protection locked="0"/>
    </xf>
    <xf numFmtId="0" fontId="37" fillId="0" borderId="1" xfId="0" applyFont="1" applyBorder="1" applyAlignment="1">
      <alignment vertical="top"/>
      <protection locked="0"/>
    </xf>
    <xf numFmtId="0" fontId="37" fillId="0" borderId="0" xfId="0" applyFont="1" applyAlignment="1">
      <alignment vertical="top"/>
      <protection locked="0"/>
    </xf>
    <xf numFmtId="0" fontId="37" fillId="0" borderId="29" xfId="0" applyFont="1" applyBorder="1" applyAlignment="1">
      <alignment horizontal="left" vertical="center"/>
      <protection locked="0"/>
    </xf>
    <xf numFmtId="0" fontId="37" fillId="0" borderId="30" xfId="0" applyFont="1" applyBorder="1" applyAlignment="1">
      <alignment horizontal="left" vertical="center"/>
      <protection locked="0"/>
    </xf>
    <xf numFmtId="0" fontId="37" fillId="0" borderId="31" xfId="0" applyFont="1" applyBorder="1" applyAlignment="1">
      <alignment horizontal="left" vertical="center"/>
      <protection locked="0"/>
    </xf>
    <xf numFmtId="0" fontId="37" fillId="0" borderId="32" xfId="0" applyFont="1" applyBorder="1" applyAlignment="1">
      <alignment horizontal="left" vertical="center"/>
      <protection locked="0"/>
    </xf>
    <xf numFmtId="0" fontId="38" fillId="0" borderId="1" xfId="0" applyFont="1" applyBorder="1" applyAlignment="1">
      <alignment horizontal="center" vertical="center"/>
      <protection locked="0"/>
    </xf>
    <xf numFmtId="0" fontId="37" fillId="0" borderId="33" xfId="0" applyFont="1" applyBorder="1" applyAlignment="1">
      <alignment horizontal="left" vertical="center"/>
      <protection locked="0"/>
    </xf>
    <xf numFmtId="0" fontId="39" fillId="0" borderId="1" xfId="0" applyFont="1" applyBorder="1" applyAlignment="1">
      <alignment horizontal="left" vertical="center"/>
      <protection locked="0"/>
    </xf>
    <xf numFmtId="0" fontId="42" fillId="0" borderId="0" xfId="0" applyFont="1" applyAlignment="1">
      <alignment horizontal="left" vertical="center"/>
      <protection locked="0"/>
    </xf>
    <xf numFmtId="0" fontId="39" fillId="0" borderId="34" xfId="0" applyFont="1" applyBorder="1" applyAlignment="1">
      <alignment horizontal="left" vertical="center"/>
      <protection locked="0"/>
    </xf>
    <xf numFmtId="0" fontId="39" fillId="0" borderId="34" xfId="0" applyFont="1" applyBorder="1" applyAlignment="1">
      <alignment horizontal="center" vertical="center"/>
      <protection locked="0"/>
    </xf>
    <xf numFmtId="0" fontId="42" fillId="0" borderId="34" xfId="0" applyFont="1" applyBorder="1" applyAlignment="1">
      <alignment horizontal="left" vertical="center"/>
      <protection locked="0"/>
    </xf>
    <xf numFmtId="0" fontId="43" fillId="0" borderId="1" xfId="0" applyFont="1" applyBorder="1" applyAlignment="1">
      <alignment horizontal="left" vertical="center"/>
      <protection locked="0"/>
    </xf>
    <xf numFmtId="0" fontId="40" fillId="0" borderId="0" xfId="0" applyFont="1" applyAlignment="1">
      <alignment horizontal="left" vertical="center"/>
      <protection locked="0"/>
    </xf>
    <xf numFmtId="0" fontId="40" fillId="0" borderId="1" xfId="0" applyFont="1" applyBorder="1" applyAlignment="1">
      <alignment horizontal="center" vertical="center"/>
      <protection locked="0"/>
    </xf>
    <xf numFmtId="0" fontId="40" fillId="0" borderId="32" xfId="0" applyFont="1" applyBorder="1" applyAlignment="1">
      <alignment horizontal="left" vertical="center"/>
      <protection locked="0"/>
    </xf>
    <xf numFmtId="0" fontId="40" fillId="0" borderId="1" xfId="0" applyFont="1" applyFill="1" applyBorder="1" applyAlignment="1">
      <alignment horizontal="left" vertical="center"/>
      <protection locked="0"/>
    </xf>
    <xf numFmtId="0" fontId="40" fillId="0" borderId="1" xfId="0" applyFont="1" applyFill="1" applyBorder="1" applyAlignment="1">
      <alignment horizontal="center" vertical="center"/>
      <protection locked="0"/>
    </xf>
    <xf numFmtId="0" fontId="37" fillId="0" borderId="35" xfId="0" applyFont="1" applyBorder="1" applyAlignment="1">
      <alignment horizontal="left" vertical="center"/>
      <protection locked="0"/>
    </xf>
    <xf numFmtId="0" fontId="41" fillId="0" borderId="34" xfId="0" applyFont="1" applyBorder="1" applyAlignment="1">
      <alignment horizontal="left" vertical="center"/>
      <protection locked="0"/>
    </xf>
    <xf numFmtId="0" fontId="37" fillId="0" borderId="36" xfId="0" applyFont="1" applyBorder="1" applyAlignment="1">
      <alignment horizontal="left" vertical="center"/>
      <protection locked="0"/>
    </xf>
    <xf numFmtId="0" fontId="37" fillId="0" borderId="1" xfId="0" applyFont="1" applyBorder="1" applyAlignment="1">
      <alignment horizontal="left" vertical="center"/>
      <protection locked="0"/>
    </xf>
    <xf numFmtId="0" fontId="41" fillId="0" borderId="1" xfId="0" applyFont="1" applyBorder="1" applyAlignment="1">
      <alignment horizontal="left" vertical="center"/>
      <protection locked="0"/>
    </xf>
    <xf numFmtId="0" fontId="42" fillId="0" borderId="1" xfId="0" applyFont="1" applyBorder="1" applyAlignment="1">
      <alignment horizontal="left" vertical="center"/>
      <protection locked="0"/>
    </xf>
    <xf numFmtId="0" fontId="40" fillId="0" borderId="34" xfId="0" applyFont="1" applyBorder="1" applyAlignment="1">
      <alignment horizontal="left" vertical="center"/>
      <protection locked="0"/>
    </xf>
    <xf numFmtId="0" fontId="37" fillId="0" borderId="1" xfId="0" applyFont="1" applyBorder="1" applyAlignment="1">
      <alignment horizontal="left" vertical="center" wrapText="1"/>
      <protection locked="0"/>
    </xf>
    <xf numFmtId="0" fontId="40" fillId="0" borderId="1" xfId="0" applyFont="1" applyBorder="1" applyAlignment="1">
      <alignment horizontal="center" vertical="center" wrapText="1"/>
      <protection locked="0"/>
    </xf>
    <xf numFmtId="0" fontId="37" fillId="0" borderId="29" xfId="0" applyFont="1" applyBorder="1" applyAlignment="1">
      <alignment horizontal="left" vertical="center" wrapText="1"/>
      <protection locked="0"/>
    </xf>
    <xf numFmtId="0" fontId="37" fillId="0" borderId="30" xfId="0" applyFont="1" applyBorder="1" applyAlignment="1">
      <alignment horizontal="left" vertical="center" wrapText="1"/>
      <protection locked="0"/>
    </xf>
    <xf numFmtId="0" fontId="37" fillId="0" borderId="31" xfId="0" applyFont="1" applyBorder="1" applyAlignment="1">
      <alignment horizontal="left" vertical="center" wrapText="1"/>
      <protection locked="0"/>
    </xf>
    <xf numFmtId="0" fontId="37" fillId="0" borderId="32" xfId="0" applyFont="1" applyBorder="1" applyAlignment="1">
      <alignment horizontal="left" vertical="center" wrapText="1"/>
      <protection locked="0"/>
    </xf>
    <xf numFmtId="0" fontId="37" fillId="0" borderId="33" xfId="0" applyFont="1" applyBorder="1" applyAlignment="1">
      <alignment horizontal="left" vertical="center" wrapText="1"/>
      <protection locked="0"/>
    </xf>
    <xf numFmtId="0" fontId="42" fillId="0" borderId="32" xfId="0" applyFont="1" applyBorder="1" applyAlignment="1">
      <alignment horizontal="left" vertical="center" wrapText="1"/>
      <protection locked="0"/>
    </xf>
    <xf numFmtId="0" fontId="42" fillId="0" borderId="33" xfId="0" applyFont="1" applyBorder="1" applyAlignment="1">
      <alignment horizontal="left" vertical="center" wrapText="1"/>
      <protection locked="0"/>
    </xf>
    <xf numFmtId="0" fontId="40" fillId="0" borderId="32" xfId="0" applyFont="1" applyBorder="1" applyAlignment="1">
      <alignment horizontal="left" vertical="center" wrapText="1"/>
      <protection locked="0"/>
    </xf>
    <xf numFmtId="0" fontId="40" fillId="0" borderId="33" xfId="0" applyFont="1" applyBorder="1" applyAlignment="1">
      <alignment horizontal="left" vertical="center" wrapText="1"/>
      <protection locked="0"/>
    </xf>
    <xf numFmtId="0" fontId="40" fillId="0" borderId="33" xfId="0" applyFont="1" applyBorder="1" applyAlignment="1">
      <alignment horizontal="left" vertical="center"/>
      <protection locked="0"/>
    </xf>
    <xf numFmtId="0" fontId="40" fillId="0" borderId="35" xfId="0" applyFont="1" applyBorder="1" applyAlignment="1">
      <alignment horizontal="left" vertical="center" wrapText="1"/>
      <protection locked="0"/>
    </xf>
    <xf numFmtId="0" fontId="40" fillId="0" borderId="34" xfId="0" applyFont="1" applyBorder="1" applyAlignment="1">
      <alignment horizontal="left" vertical="center" wrapText="1"/>
      <protection locked="0"/>
    </xf>
    <xf numFmtId="0" fontId="40" fillId="0" borderId="36" xfId="0" applyFont="1" applyBorder="1" applyAlignment="1">
      <alignment horizontal="left" vertical="center" wrapText="1"/>
      <protection locked="0"/>
    </xf>
    <xf numFmtId="0" fontId="40" fillId="0" borderId="1" xfId="0" applyFont="1" applyBorder="1" applyAlignment="1">
      <alignment horizontal="left" vertical="top"/>
      <protection locked="0"/>
    </xf>
    <xf numFmtId="0" fontId="40" fillId="0" borderId="1" xfId="0" applyFont="1" applyBorder="1" applyAlignment="1">
      <alignment horizontal="center" vertical="top"/>
      <protection locked="0"/>
    </xf>
    <xf numFmtId="0" fontId="40" fillId="0" borderId="35" xfId="0" applyFont="1" applyBorder="1" applyAlignment="1">
      <alignment horizontal="left" vertical="center"/>
      <protection locked="0"/>
    </xf>
    <xf numFmtId="0" fontId="40" fillId="0" borderId="36" xfId="0" applyFont="1" applyBorder="1" applyAlignment="1">
      <alignment horizontal="left" vertical="center"/>
      <protection locked="0"/>
    </xf>
    <xf numFmtId="0" fontId="42" fillId="0" borderId="0" xfId="0" applyFont="1" applyAlignment="1">
      <alignment vertical="center"/>
      <protection locked="0"/>
    </xf>
    <xf numFmtId="0" fontId="39" fillId="0" borderId="1" xfId="0" applyFont="1" applyBorder="1" applyAlignment="1">
      <alignment vertical="center"/>
      <protection locked="0"/>
    </xf>
    <xf numFmtId="0" fontId="42" fillId="0" borderId="34" xfId="0" applyFont="1" applyBorder="1" applyAlignment="1">
      <alignment vertical="center"/>
      <protection locked="0"/>
    </xf>
    <xf numFmtId="0" fontId="39" fillId="0" borderId="34" xfId="0" applyFont="1" applyBorder="1" applyAlignment="1">
      <alignment vertical="center"/>
      <protection locked="0"/>
    </xf>
    <xf numFmtId="0" fontId="0" fillId="0" borderId="1" xfId="0" applyBorder="1" applyAlignment="1">
      <alignment vertical="top"/>
      <protection locked="0"/>
    </xf>
    <xf numFmtId="49" fontId="40" fillId="0" borderId="1" xfId="0" applyNumberFormat="1" applyFont="1" applyBorder="1" applyAlignment="1">
      <alignment horizontal="left" vertical="center"/>
      <protection locked="0"/>
    </xf>
    <xf numFmtId="0" fontId="0" fillId="0" borderId="34" xfId="0" applyBorder="1" applyAlignment="1">
      <alignment vertical="top"/>
      <protection locked="0"/>
    </xf>
    <xf numFmtId="0" fontId="39" fillId="0" borderId="34" xfId="0" applyFont="1" applyBorder="1" applyAlignment="1">
      <alignment horizontal="left"/>
      <protection locked="0"/>
    </xf>
    <xf numFmtId="0" fontId="42" fillId="0" borderId="34" xfId="0" applyFont="1" applyBorder="1" applyAlignment="1">
      <protection locked="0"/>
    </xf>
    <xf numFmtId="0" fontId="37" fillId="0" borderId="32" xfId="0" applyFont="1" applyBorder="1" applyAlignment="1">
      <alignment vertical="top"/>
      <protection locked="0"/>
    </xf>
    <xf numFmtId="0" fontId="37" fillId="0" borderId="33" xfId="0" applyFont="1" applyBorder="1" applyAlignment="1">
      <alignment vertical="top"/>
      <protection locked="0"/>
    </xf>
    <xf numFmtId="0" fontId="37" fillId="0" borderId="1" xfId="0" applyFont="1" applyBorder="1" applyAlignment="1">
      <alignment horizontal="center" vertical="center"/>
      <protection locked="0"/>
    </xf>
    <xf numFmtId="0" fontId="37" fillId="0" borderId="1" xfId="0" applyFont="1" applyBorder="1" applyAlignment="1">
      <alignment horizontal="left" vertical="top"/>
      <protection locked="0"/>
    </xf>
    <xf numFmtId="0" fontId="37" fillId="0" borderId="35" xfId="0" applyFont="1" applyBorder="1" applyAlignment="1">
      <alignment vertical="top"/>
      <protection locked="0"/>
    </xf>
    <xf numFmtId="0" fontId="37" fillId="0" borderId="34" xfId="0" applyFont="1" applyBorder="1" applyAlignment="1">
      <alignment vertical="top"/>
      <protection locked="0"/>
    </xf>
    <xf numFmtId="0" fontId="37" fillId="0" borderId="36" xfId="0" applyFont="1" applyBorder="1" applyAlignment="1">
      <alignment vertical="top"/>
      <protection locked="0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2.67" customWidth="1"/>
    <col min="5" max="5" width="2.67" customWidth="1"/>
    <col min="6" max="6" width="2.67" customWidth="1"/>
    <col min="7" max="7" width="2.67" customWidth="1"/>
    <col min="8" max="8" width="2.67" customWidth="1"/>
    <col min="9" max="9" width="2.67" customWidth="1"/>
    <col min="10" max="10" width="2.67" customWidth="1"/>
    <col min="11" max="11" width="2.67" customWidth="1"/>
    <col min="12" max="12" width="2.67" customWidth="1"/>
    <col min="13" max="13" width="2.67" customWidth="1"/>
    <col min="14" max="14" width="2.67" customWidth="1"/>
    <col min="15" max="15" width="2.67" customWidth="1"/>
    <col min="16" max="16" width="2.67" customWidth="1"/>
    <col min="17" max="17" width="2.67" customWidth="1"/>
    <col min="18" max="18" width="2.67" customWidth="1"/>
    <col min="19" max="19" width="2.67" customWidth="1"/>
    <col min="20" max="20" width="2.67" customWidth="1"/>
    <col min="21" max="21" width="2.67" customWidth="1"/>
    <col min="22" max="22" width="2.67" customWidth="1"/>
    <col min="23" max="23" width="2.67" customWidth="1"/>
    <col min="24" max="24" width="2.67" customWidth="1"/>
    <col min="25" max="25" width="2.67" customWidth="1"/>
    <col min="26" max="26" width="2.67" customWidth="1"/>
    <col min="27" max="27" width="2.67" customWidth="1"/>
    <col min="28" max="28" width="2.67" customWidth="1"/>
    <col min="29" max="29" width="2.67" customWidth="1"/>
    <col min="30" max="30" width="2.67" customWidth="1"/>
    <col min="31" max="31" width="2.67" customWidth="1"/>
    <col min="32" max="32" width="2.67" customWidth="1"/>
    <col min="33" max="33" width="2.67" customWidth="1"/>
    <col min="34" max="34" width="3.33" customWidth="1"/>
    <col min="35" max="35" width="31.67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5.67" customWidth="1"/>
    <col min="44" max="44" width="13.67" customWidth="1"/>
    <col min="45" max="45" width="25.83" hidden="1" customWidth="1"/>
    <col min="46" max="46" width="25.83" hidden="1" customWidth="1"/>
    <col min="47" max="47" width="25.83" hidden="1" customWidth="1"/>
    <col min="48" max="48" width="21.67" hidden="1" customWidth="1"/>
    <col min="49" max="49" width="21.67" hidden="1" customWidth="1"/>
    <col min="50" max="50" width="21.67" hidden="1" customWidth="1"/>
    <col min="51" max="51" width="21.67" hidden="1" customWidth="1"/>
    <col min="52" max="52" width="21.67" hidden="1" customWidth="1"/>
    <col min="53" max="53" width="19.17" hidden="1" customWidth="1"/>
    <col min="54" max="54" width="25" hidden="1" customWidth="1"/>
    <col min="55" max="55" width="19.1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  <col min="90" max="90" width="9.33" hidden="1"/>
    <col min="91" max="91" width="9.33" hidden="1"/>
  </cols>
  <sheetData>
    <row r="1" ht="21.36" customHeight="1">
      <c r="A1" s="15" t="s">
        <v>0</v>
      </c>
      <c r="B1" s="16"/>
      <c r="C1" s="16"/>
      <c r="D1" s="17" t="s">
        <v>1</v>
      </c>
      <c r="E1" s="16"/>
      <c r="F1" s="16"/>
      <c r="G1" s="16"/>
      <c r="H1" s="16"/>
      <c r="I1" s="16"/>
      <c r="J1" s="16"/>
      <c r="K1" s="18" t="s">
        <v>2</v>
      </c>
      <c r="L1" s="18"/>
      <c r="M1" s="18"/>
      <c r="N1" s="18"/>
      <c r="O1" s="18"/>
      <c r="P1" s="18"/>
      <c r="Q1" s="18"/>
      <c r="R1" s="18"/>
      <c r="S1" s="18"/>
      <c r="T1" s="16"/>
      <c r="U1" s="16"/>
      <c r="V1" s="16"/>
      <c r="W1" s="18" t="s">
        <v>3</v>
      </c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9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1" t="s">
        <v>4</v>
      </c>
      <c r="BB1" s="21" t="s">
        <v>5</v>
      </c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  <c r="BT1" s="22" t="s">
        <v>6</v>
      </c>
      <c r="BU1" s="22" t="s">
        <v>6</v>
      </c>
      <c r="BV1" s="22" t="s">
        <v>7</v>
      </c>
    </row>
    <row r="2" ht="36.96" customHeight="1">
      <c r="AR2"/>
      <c r="BS2" s="23" t="s">
        <v>8</v>
      </c>
      <c r="BT2" s="23" t="s">
        <v>9</v>
      </c>
    </row>
    <row r="3" ht="6.96" customHeight="1">
      <c r="B3" s="24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  <c r="AA3" s="25"/>
      <c r="AB3" s="25"/>
      <c r="AC3" s="25"/>
      <c r="AD3" s="25"/>
      <c r="AE3" s="25"/>
      <c r="AF3" s="25"/>
      <c r="AG3" s="25"/>
      <c r="AH3" s="25"/>
      <c r="AI3" s="25"/>
      <c r="AJ3" s="25"/>
      <c r="AK3" s="25"/>
      <c r="AL3" s="25"/>
      <c r="AM3" s="25"/>
      <c r="AN3" s="25"/>
      <c r="AO3" s="25"/>
      <c r="AP3" s="25"/>
      <c r="AQ3" s="26"/>
      <c r="BS3" s="23" t="s">
        <v>8</v>
      </c>
      <c r="BT3" s="23" t="s">
        <v>10</v>
      </c>
    </row>
    <row r="4" ht="36.96" customHeight="1">
      <c r="B4" s="27"/>
      <c r="C4" s="28"/>
      <c r="D4" s="29" t="s">
        <v>11</v>
      </c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  <c r="V4" s="28"/>
      <c r="W4" s="28"/>
      <c r="X4" s="28"/>
      <c r="Y4" s="28"/>
      <c r="Z4" s="28"/>
      <c r="AA4" s="28"/>
      <c r="AB4" s="28"/>
      <c r="AC4" s="28"/>
      <c r="AD4" s="28"/>
      <c r="AE4" s="28"/>
      <c r="AF4" s="28"/>
      <c r="AG4" s="28"/>
      <c r="AH4" s="28"/>
      <c r="AI4" s="28"/>
      <c r="AJ4" s="28"/>
      <c r="AK4" s="28"/>
      <c r="AL4" s="28"/>
      <c r="AM4" s="28"/>
      <c r="AN4" s="28"/>
      <c r="AO4" s="28"/>
      <c r="AP4" s="28"/>
      <c r="AQ4" s="30"/>
      <c r="AS4" s="31" t="s">
        <v>12</v>
      </c>
      <c r="BE4" s="32" t="s">
        <v>13</v>
      </c>
      <c r="BS4" s="23" t="s">
        <v>14</v>
      </c>
    </row>
    <row r="5" ht="14.4" customHeight="1">
      <c r="B5" s="27"/>
      <c r="C5" s="28"/>
      <c r="D5" s="33" t="s">
        <v>15</v>
      </c>
      <c r="E5" s="28"/>
      <c r="F5" s="28"/>
      <c r="G5" s="28"/>
      <c r="H5" s="28"/>
      <c r="I5" s="28"/>
      <c r="J5" s="28"/>
      <c r="K5" s="34" t="s">
        <v>16</v>
      </c>
      <c r="L5" s="28"/>
      <c r="M5" s="28"/>
      <c r="N5" s="28"/>
      <c r="O5" s="28"/>
      <c r="P5" s="28"/>
      <c r="Q5" s="28"/>
      <c r="R5" s="28"/>
      <c r="S5" s="28"/>
      <c r="T5" s="28"/>
      <c r="U5" s="28"/>
      <c r="V5" s="28"/>
      <c r="W5" s="28"/>
      <c r="X5" s="28"/>
      <c r="Y5" s="28"/>
      <c r="Z5" s="28"/>
      <c r="AA5" s="28"/>
      <c r="AB5" s="28"/>
      <c r="AC5" s="28"/>
      <c r="AD5" s="28"/>
      <c r="AE5" s="28"/>
      <c r="AF5" s="28"/>
      <c r="AG5" s="28"/>
      <c r="AH5" s="28"/>
      <c r="AI5" s="28"/>
      <c r="AJ5" s="28"/>
      <c r="AK5" s="28"/>
      <c r="AL5" s="28"/>
      <c r="AM5" s="28"/>
      <c r="AN5" s="28"/>
      <c r="AO5" s="28"/>
      <c r="AP5" s="28"/>
      <c r="AQ5" s="30"/>
      <c r="BE5" s="35" t="s">
        <v>17</v>
      </c>
      <c r="BS5" s="23" t="s">
        <v>8</v>
      </c>
    </row>
    <row r="6" ht="36.96" customHeight="1">
      <c r="B6" s="27"/>
      <c r="C6" s="28"/>
      <c r="D6" s="36" t="s">
        <v>18</v>
      </c>
      <c r="E6" s="28"/>
      <c r="F6" s="28"/>
      <c r="G6" s="28"/>
      <c r="H6" s="28"/>
      <c r="I6" s="28"/>
      <c r="J6" s="28"/>
      <c r="K6" s="37" t="s">
        <v>19</v>
      </c>
      <c r="L6" s="28"/>
      <c r="M6" s="28"/>
      <c r="N6" s="28"/>
      <c r="O6" s="28"/>
      <c r="P6" s="28"/>
      <c r="Q6" s="28"/>
      <c r="R6" s="28"/>
      <c r="S6" s="28"/>
      <c r="T6" s="28"/>
      <c r="U6" s="28"/>
      <c r="V6" s="28"/>
      <c r="W6" s="28"/>
      <c r="X6" s="28"/>
      <c r="Y6" s="28"/>
      <c r="Z6" s="28"/>
      <c r="AA6" s="28"/>
      <c r="AB6" s="28"/>
      <c r="AC6" s="28"/>
      <c r="AD6" s="28"/>
      <c r="AE6" s="28"/>
      <c r="AF6" s="28"/>
      <c r="AG6" s="28"/>
      <c r="AH6" s="28"/>
      <c r="AI6" s="28"/>
      <c r="AJ6" s="28"/>
      <c r="AK6" s="28"/>
      <c r="AL6" s="28"/>
      <c r="AM6" s="28"/>
      <c r="AN6" s="28"/>
      <c r="AO6" s="28"/>
      <c r="AP6" s="28"/>
      <c r="AQ6" s="30"/>
      <c r="BE6" s="38"/>
      <c r="BS6" s="23" t="s">
        <v>8</v>
      </c>
    </row>
    <row r="7" ht="14.4" customHeight="1">
      <c r="B7" s="27"/>
      <c r="C7" s="28"/>
      <c r="D7" s="39" t="s">
        <v>20</v>
      </c>
      <c r="E7" s="28"/>
      <c r="F7" s="28"/>
      <c r="G7" s="28"/>
      <c r="H7" s="28"/>
      <c r="I7" s="28"/>
      <c r="J7" s="28"/>
      <c r="K7" s="34" t="s">
        <v>21</v>
      </c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39" t="s">
        <v>22</v>
      </c>
      <c r="AL7" s="28"/>
      <c r="AM7" s="28"/>
      <c r="AN7" s="34" t="s">
        <v>21</v>
      </c>
      <c r="AO7" s="28"/>
      <c r="AP7" s="28"/>
      <c r="AQ7" s="30"/>
      <c r="BE7" s="38"/>
      <c r="BS7" s="23" t="s">
        <v>8</v>
      </c>
    </row>
    <row r="8" ht="14.4" customHeight="1">
      <c r="B8" s="27"/>
      <c r="C8" s="28"/>
      <c r="D8" s="39" t="s">
        <v>23</v>
      </c>
      <c r="E8" s="28"/>
      <c r="F8" s="28"/>
      <c r="G8" s="28"/>
      <c r="H8" s="28"/>
      <c r="I8" s="28"/>
      <c r="J8" s="28"/>
      <c r="K8" s="34" t="s">
        <v>24</v>
      </c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  <c r="AF8" s="28"/>
      <c r="AG8" s="28"/>
      <c r="AH8" s="28"/>
      <c r="AI8" s="28"/>
      <c r="AJ8" s="28"/>
      <c r="AK8" s="39" t="s">
        <v>25</v>
      </c>
      <c r="AL8" s="28"/>
      <c r="AM8" s="28"/>
      <c r="AN8" s="40" t="s">
        <v>26</v>
      </c>
      <c r="AO8" s="28"/>
      <c r="AP8" s="28"/>
      <c r="AQ8" s="30"/>
      <c r="BE8" s="38"/>
      <c r="BS8" s="23" t="s">
        <v>8</v>
      </c>
    </row>
    <row r="9" ht="14.4" customHeight="1">
      <c r="B9" s="27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  <c r="AF9" s="28"/>
      <c r="AG9" s="28"/>
      <c r="AH9" s="28"/>
      <c r="AI9" s="28"/>
      <c r="AJ9" s="28"/>
      <c r="AK9" s="28"/>
      <c r="AL9" s="28"/>
      <c r="AM9" s="28"/>
      <c r="AN9" s="28"/>
      <c r="AO9" s="28"/>
      <c r="AP9" s="28"/>
      <c r="AQ9" s="30"/>
      <c r="BE9" s="38"/>
      <c r="BS9" s="23" t="s">
        <v>8</v>
      </c>
    </row>
    <row r="10" ht="14.4" customHeight="1">
      <c r="B10" s="27"/>
      <c r="C10" s="28"/>
      <c r="D10" s="39" t="s">
        <v>27</v>
      </c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  <c r="AF10" s="28"/>
      <c r="AG10" s="28"/>
      <c r="AH10" s="28"/>
      <c r="AI10" s="28"/>
      <c r="AJ10" s="28"/>
      <c r="AK10" s="39" t="s">
        <v>28</v>
      </c>
      <c r="AL10" s="28"/>
      <c r="AM10" s="28"/>
      <c r="AN10" s="34" t="s">
        <v>21</v>
      </c>
      <c r="AO10" s="28"/>
      <c r="AP10" s="28"/>
      <c r="AQ10" s="30"/>
      <c r="BE10" s="38"/>
      <c r="BS10" s="23" t="s">
        <v>8</v>
      </c>
    </row>
    <row r="11" ht="18.48" customHeight="1">
      <c r="B11" s="27"/>
      <c r="C11" s="28"/>
      <c r="D11" s="28"/>
      <c r="E11" s="34" t="s">
        <v>24</v>
      </c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  <c r="AF11" s="28"/>
      <c r="AG11" s="28"/>
      <c r="AH11" s="28"/>
      <c r="AI11" s="28"/>
      <c r="AJ11" s="28"/>
      <c r="AK11" s="39" t="s">
        <v>29</v>
      </c>
      <c r="AL11" s="28"/>
      <c r="AM11" s="28"/>
      <c r="AN11" s="34" t="s">
        <v>21</v>
      </c>
      <c r="AO11" s="28"/>
      <c r="AP11" s="28"/>
      <c r="AQ11" s="30"/>
      <c r="BE11" s="38"/>
      <c r="BS11" s="23" t="s">
        <v>8</v>
      </c>
    </row>
    <row r="12" ht="6.96" customHeight="1">
      <c r="B12" s="27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  <c r="AK12" s="28"/>
      <c r="AL12" s="28"/>
      <c r="AM12" s="28"/>
      <c r="AN12" s="28"/>
      <c r="AO12" s="28"/>
      <c r="AP12" s="28"/>
      <c r="AQ12" s="30"/>
      <c r="BE12" s="38"/>
      <c r="BS12" s="23" t="s">
        <v>8</v>
      </c>
    </row>
    <row r="13" ht="14.4" customHeight="1">
      <c r="B13" s="27"/>
      <c r="C13" s="28"/>
      <c r="D13" s="39" t="s">
        <v>30</v>
      </c>
      <c r="E13" s="28"/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  <c r="AF13" s="28"/>
      <c r="AG13" s="28"/>
      <c r="AH13" s="28"/>
      <c r="AI13" s="28"/>
      <c r="AJ13" s="28"/>
      <c r="AK13" s="39" t="s">
        <v>28</v>
      </c>
      <c r="AL13" s="28"/>
      <c r="AM13" s="28"/>
      <c r="AN13" s="41" t="s">
        <v>31</v>
      </c>
      <c r="AO13" s="28"/>
      <c r="AP13" s="28"/>
      <c r="AQ13" s="30"/>
      <c r="BE13" s="38"/>
      <c r="BS13" s="23" t="s">
        <v>8</v>
      </c>
    </row>
    <row r="14">
      <c r="B14" s="27"/>
      <c r="C14" s="28"/>
      <c r="D14" s="28"/>
      <c r="E14" s="41" t="s">
        <v>31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39" t="s">
        <v>29</v>
      </c>
      <c r="AL14" s="28"/>
      <c r="AM14" s="28"/>
      <c r="AN14" s="41" t="s">
        <v>31</v>
      </c>
      <c r="AO14" s="28"/>
      <c r="AP14" s="28"/>
      <c r="AQ14" s="30"/>
      <c r="BE14" s="38"/>
      <c r="BS14" s="23" t="s">
        <v>8</v>
      </c>
    </row>
    <row r="15" ht="6.96" customHeight="1">
      <c r="B15" s="27"/>
      <c r="C15" s="28"/>
      <c r="D15" s="28"/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  <c r="AF15" s="28"/>
      <c r="AG15" s="28"/>
      <c r="AH15" s="28"/>
      <c r="AI15" s="28"/>
      <c r="AJ15" s="28"/>
      <c r="AK15" s="28"/>
      <c r="AL15" s="28"/>
      <c r="AM15" s="28"/>
      <c r="AN15" s="28"/>
      <c r="AO15" s="28"/>
      <c r="AP15" s="28"/>
      <c r="AQ15" s="30"/>
      <c r="BE15" s="38"/>
      <c r="BS15" s="23" t="s">
        <v>6</v>
      </c>
    </row>
    <row r="16" ht="14.4" customHeight="1">
      <c r="B16" s="27"/>
      <c r="C16" s="28"/>
      <c r="D16" s="39" t="s">
        <v>32</v>
      </c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  <c r="AF16" s="28"/>
      <c r="AG16" s="28"/>
      <c r="AH16" s="28"/>
      <c r="AI16" s="28"/>
      <c r="AJ16" s="28"/>
      <c r="AK16" s="39" t="s">
        <v>28</v>
      </c>
      <c r="AL16" s="28"/>
      <c r="AM16" s="28"/>
      <c r="AN16" s="34" t="s">
        <v>33</v>
      </c>
      <c r="AO16" s="28"/>
      <c r="AP16" s="28"/>
      <c r="AQ16" s="30"/>
      <c r="BE16" s="38"/>
      <c r="BS16" s="23" t="s">
        <v>6</v>
      </c>
    </row>
    <row r="17" ht="18.48" customHeight="1">
      <c r="B17" s="27"/>
      <c r="C17" s="28"/>
      <c r="D17" s="28"/>
      <c r="E17" s="34" t="s">
        <v>34</v>
      </c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  <c r="AF17" s="28"/>
      <c r="AG17" s="28"/>
      <c r="AH17" s="28"/>
      <c r="AI17" s="28"/>
      <c r="AJ17" s="28"/>
      <c r="AK17" s="39" t="s">
        <v>29</v>
      </c>
      <c r="AL17" s="28"/>
      <c r="AM17" s="28"/>
      <c r="AN17" s="34" t="s">
        <v>35</v>
      </c>
      <c r="AO17" s="28"/>
      <c r="AP17" s="28"/>
      <c r="AQ17" s="30"/>
      <c r="BE17" s="38"/>
      <c r="BS17" s="23" t="s">
        <v>36</v>
      </c>
    </row>
    <row r="18" ht="6.96" customHeight="1">
      <c r="B18" s="27"/>
      <c r="C18" s="28"/>
      <c r="D18" s="28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8"/>
      <c r="R18" s="2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  <c r="AF18" s="28"/>
      <c r="AG18" s="28"/>
      <c r="AH18" s="28"/>
      <c r="AI18" s="28"/>
      <c r="AJ18" s="28"/>
      <c r="AK18" s="28"/>
      <c r="AL18" s="28"/>
      <c r="AM18" s="28"/>
      <c r="AN18" s="28"/>
      <c r="AO18" s="28"/>
      <c r="AP18" s="28"/>
      <c r="AQ18" s="30"/>
      <c r="BE18" s="38"/>
      <c r="BS18" s="23" t="s">
        <v>8</v>
      </c>
    </row>
    <row r="19" ht="14.4" customHeight="1">
      <c r="B19" s="27"/>
      <c r="C19" s="28"/>
      <c r="D19" s="39" t="s">
        <v>37</v>
      </c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  <c r="AF19" s="28"/>
      <c r="AG19" s="28"/>
      <c r="AH19" s="28"/>
      <c r="AI19" s="28"/>
      <c r="AJ19" s="28"/>
      <c r="AK19" s="28"/>
      <c r="AL19" s="28"/>
      <c r="AM19" s="28"/>
      <c r="AN19" s="28"/>
      <c r="AO19" s="28"/>
      <c r="AP19" s="28"/>
      <c r="AQ19" s="30"/>
      <c r="BE19" s="38"/>
      <c r="BS19" s="23" t="s">
        <v>8</v>
      </c>
    </row>
    <row r="20" ht="16.5" customHeight="1">
      <c r="B20" s="27"/>
      <c r="C20" s="28"/>
      <c r="D20" s="28"/>
      <c r="E20" s="43" t="s">
        <v>21</v>
      </c>
      <c r="F20" s="43"/>
      <c r="G20" s="43"/>
      <c r="H20" s="43"/>
      <c r="I20" s="43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  <c r="U20" s="43"/>
      <c r="V20" s="43"/>
      <c r="W20" s="43"/>
      <c r="X20" s="43"/>
      <c r="Y20" s="43"/>
      <c r="Z20" s="43"/>
      <c r="AA20" s="43"/>
      <c r="AB20" s="43"/>
      <c r="AC20" s="43"/>
      <c r="AD20" s="43"/>
      <c r="AE20" s="43"/>
      <c r="AF20" s="43"/>
      <c r="AG20" s="43"/>
      <c r="AH20" s="43"/>
      <c r="AI20" s="43"/>
      <c r="AJ20" s="43"/>
      <c r="AK20" s="43"/>
      <c r="AL20" s="43"/>
      <c r="AM20" s="43"/>
      <c r="AN20" s="43"/>
      <c r="AO20" s="28"/>
      <c r="AP20" s="28"/>
      <c r="AQ20" s="30"/>
      <c r="BE20" s="38"/>
      <c r="BS20" s="23" t="s">
        <v>6</v>
      </c>
    </row>
    <row r="21" ht="6.96" customHeight="1">
      <c r="B21" s="27"/>
      <c r="C21" s="28"/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8"/>
      <c r="O21" s="28"/>
      <c r="P21" s="28"/>
      <c r="Q21" s="28"/>
      <c r="R21" s="2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  <c r="AF21" s="28"/>
      <c r="AG21" s="28"/>
      <c r="AH21" s="28"/>
      <c r="AI21" s="28"/>
      <c r="AJ21" s="28"/>
      <c r="AK21" s="28"/>
      <c r="AL21" s="28"/>
      <c r="AM21" s="28"/>
      <c r="AN21" s="28"/>
      <c r="AO21" s="28"/>
      <c r="AP21" s="28"/>
      <c r="AQ21" s="30"/>
      <c r="BE21" s="38"/>
    </row>
    <row r="22" ht="6.96" customHeight="1">
      <c r="B22" s="27"/>
      <c r="C22" s="28"/>
      <c r="D22" s="44"/>
      <c r="E22" s="44"/>
      <c r="F22" s="44"/>
      <c r="G22" s="44"/>
      <c r="H22" s="44"/>
      <c r="I22" s="44"/>
      <c r="J22" s="44"/>
      <c r="K22" s="44"/>
      <c r="L22" s="44"/>
      <c r="M22" s="44"/>
      <c r="N22" s="44"/>
      <c r="O22" s="44"/>
      <c r="P22" s="44"/>
      <c r="Q22" s="44"/>
      <c r="R22" s="44"/>
      <c r="S22" s="44"/>
      <c r="T22" s="44"/>
      <c r="U22" s="44"/>
      <c r="V22" s="44"/>
      <c r="W22" s="44"/>
      <c r="X22" s="44"/>
      <c r="Y22" s="44"/>
      <c r="Z22" s="44"/>
      <c r="AA22" s="44"/>
      <c r="AB22" s="44"/>
      <c r="AC22" s="44"/>
      <c r="AD22" s="44"/>
      <c r="AE22" s="44"/>
      <c r="AF22" s="44"/>
      <c r="AG22" s="44"/>
      <c r="AH22" s="44"/>
      <c r="AI22" s="44"/>
      <c r="AJ22" s="44"/>
      <c r="AK22" s="44"/>
      <c r="AL22" s="44"/>
      <c r="AM22" s="44"/>
      <c r="AN22" s="44"/>
      <c r="AO22" s="44"/>
      <c r="AP22" s="28"/>
      <c r="AQ22" s="30"/>
      <c r="BE22" s="38"/>
    </row>
    <row r="23" s="1" customFormat="1" ht="25.92" customHeight="1">
      <c r="B23" s="45"/>
      <c r="C23" s="46"/>
      <c r="D23" s="47" t="s">
        <v>38</v>
      </c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9">
        <f>ROUND(AG51,2)</f>
        <v>0</v>
      </c>
      <c r="AL23" s="48"/>
      <c r="AM23" s="48"/>
      <c r="AN23" s="48"/>
      <c r="AO23" s="48"/>
      <c r="AP23" s="46"/>
      <c r="AQ23" s="50"/>
      <c r="BE23" s="38"/>
    </row>
    <row r="24" s="1" customFormat="1" ht="6.96" customHeight="1">
      <c r="B24" s="45"/>
      <c r="C24" s="46"/>
      <c r="D24" s="46"/>
      <c r="E24" s="46"/>
      <c r="F24" s="46"/>
      <c r="G24" s="46"/>
      <c r="H24" s="46"/>
      <c r="I24" s="46"/>
      <c r="J24" s="46"/>
      <c r="K24" s="46"/>
      <c r="L24" s="46"/>
      <c r="M24" s="46"/>
      <c r="N24" s="46"/>
      <c r="O24" s="46"/>
      <c r="P24" s="46"/>
      <c r="Q24" s="46"/>
      <c r="R24" s="46"/>
      <c r="S24" s="46"/>
      <c r="T24" s="46"/>
      <c r="U24" s="46"/>
      <c r="V24" s="46"/>
      <c r="W24" s="46"/>
      <c r="X24" s="46"/>
      <c r="Y24" s="46"/>
      <c r="Z24" s="46"/>
      <c r="AA24" s="46"/>
      <c r="AB24" s="46"/>
      <c r="AC24" s="46"/>
      <c r="AD24" s="46"/>
      <c r="AE24" s="46"/>
      <c r="AF24" s="46"/>
      <c r="AG24" s="46"/>
      <c r="AH24" s="46"/>
      <c r="AI24" s="46"/>
      <c r="AJ24" s="46"/>
      <c r="AK24" s="46"/>
      <c r="AL24" s="46"/>
      <c r="AM24" s="46"/>
      <c r="AN24" s="46"/>
      <c r="AO24" s="46"/>
      <c r="AP24" s="46"/>
      <c r="AQ24" s="50"/>
      <c r="BE24" s="38"/>
    </row>
    <row r="25" s="1" customFormat="1">
      <c r="B25" s="45"/>
      <c r="C25" s="46"/>
      <c r="D25" s="46"/>
      <c r="E25" s="46"/>
      <c r="F25" s="46"/>
      <c r="G25" s="46"/>
      <c r="H25" s="46"/>
      <c r="I25" s="46"/>
      <c r="J25" s="46"/>
      <c r="K25" s="46"/>
      <c r="L25" s="51" t="s">
        <v>39</v>
      </c>
      <c r="M25" s="51"/>
      <c r="N25" s="51"/>
      <c r="O25" s="51"/>
      <c r="P25" s="46"/>
      <c r="Q25" s="46"/>
      <c r="R25" s="46"/>
      <c r="S25" s="46"/>
      <c r="T25" s="46"/>
      <c r="U25" s="46"/>
      <c r="V25" s="46"/>
      <c r="W25" s="51" t="s">
        <v>40</v>
      </c>
      <c r="X25" s="51"/>
      <c r="Y25" s="51"/>
      <c r="Z25" s="51"/>
      <c r="AA25" s="51"/>
      <c r="AB25" s="51"/>
      <c r="AC25" s="51"/>
      <c r="AD25" s="51"/>
      <c r="AE25" s="51"/>
      <c r="AF25" s="46"/>
      <c r="AG25" s="46"/>
      <c r="AH25" s="46"/>
      <c r="AI25" s="46"/>
      <c r="AJ25" s="46"/>
      <c r="AK25" s="51" t="s">
        <v>41</v>
      </c>
      <c r="AL25" s="51"/>
      <c r="AM25" s="51"/>
      <c r="AN25" s="51"/>
      <c r="AO25" s="51"/>
      <c r="AP25" s="46"/>
      <c r="AQ25" s="50"/>
      <c r="BE25" s="38"/>
    </row>
    <row r="26" s="2" customFormat="1" ht="14.4" customHeight="1">
      <c r="B26" s="52"/>
      <c r="C26" s="53"/>
      <c r="D26" s="54" t="s">
        <v>42</v>
      </c>
      <c r="E26" s="53"/>
      <c r="F26" s="54" t="s">
        <v>43</v>
      </c>
      <c r="G26" s="53"/>
      <c r="H26" s="53"/>
      <c r="I26" s="53"/>
      <c r="J26" s="53"/>
      <c r="K26" s="53"/>
      <c r="L26" s="55">
        <v>0.20999999999999999</v>
      </c>
      <c r="M26" s="53"/>
      <c r="N26" s="53"/>
      <c r="O26" s="53"/>
      <c r="P26" s="53"/>
      <c r="Q26" s="53"/>
      <c r="R26" s="53"/>
      <c r="S26" s="53"/>
      <c r="T26" s="53"/>
      <c r="U26" s="53"/>
      <c r="V26" s="53"/>
      <c r="W26" s="56">
        <f>ROUND(AZ51,2)</f>
        <v>0</v>
      </c>
      <c r="X26" s="53"/>
      <c r="Y26" s="53"/>
      <c r="Z26" s="53"/>
      <c r="AA26" s="53"/>
      <c r="AB26" s="53"/>
      <c r="AC26" s="53"/>
      <c r="AD26" s="53"/>
      <c r="AE26" s="53"/>
      <c r="AF26" s="53"/>
      <c r="AG26" s="53"/>
      <c r="AH26" s="53"/>
      <c r="AI26" s="53"/>
      <c r="AJ26" s="53"/>
      <c r="AK26" s="56">
        <f>ROUND(AV51,2)</f>
        <v>0</v>
      </c>
      <c r="AL26" s="53"/>
      <c r="AM26" s="53"/>
      <c r="AN26" s="53"/>
      <c r="AO26" s="53"/>
      <c r="AP26" s="53"/>
      <c r="AQ26" s="57"/>
      <c r="BE26" s="38"/>
    </row>
    <row r="27" s="2" customFormat="1" ht="14.4" customHeight="1">
      <c r="B27" s="52"/>
      <c r="C27" s="53"/>
      <c r="D27" s="53"/>
      <c r="E27" s="53"/>
      <c r="F27" s="54" t="s">
        <v>44</v>
      </c>
      <c r="G27" s="53"/>
      <c r="H27" s="53"/>
      <c r="I27" s="53"/>
      <c r="J27" s="53"/>
      <c r="K27" s="53"/>
      <c r="L27" s="55">
        <v>0.14999999999999999</v>
      </c>
      <c r="M27" s="53"/>
      <c r="N27" s="53"/>
      <c r="O27" s="53"/>
      <c r="P27" s="53"/>
      <c r="Q27" s="53"/>
      <c r="R27" s="53"/>
      <c r="S27" s="53"/>
      <c r="T27" s="53"/>
      <c r="U27" s="53"/>
      <c r="V27" s="53"/>
      <c r="W27" s="56">
        <f>ROUND(BA51,2)</f>
        <v>0</v>
      </c>
      <c r="X27" s="53"/>
      <c r="Y27" s="53"/>
      <c r="Z27" s="53"/>
      <c r="AA27" s="53"/>
      <c r="AB27" s="53"/>
      <c r="AC27" s="53"/>
      <c r="AD27" s="53"/>
      <c r="AE27" s="53"/>
      <c r="AF27" s="53"/>
      <c r="AG27" s="53"/>
      <c r="AH27" s="53"/>
      <c r="AI27" s="53"/>
      <c r="AJ27" s="53"/>
      <c r="AK27" s="56">
        <f>ROUND(AW51,2)</f>
        <v>0</v>
      </c>
      <c r="AL27" s="53"/>
      <c r="AM27" s="53"/>
      <c r="AN27" s="53"/>
      <c r="AO27" s="53"/>
      <c r="AP27" s="53"/>
      <c r="AQ27" s="57"/>
      <c r="BE27" s="38"/>
    </row>
    <row r="28" hidden="1" s="2" customFormat="1" ht="14.4" customHeight="1">
      <c r="B28" s="52"/>
      <c r="C28" s="53"/>
      <c r="D28" s="53"/>
      <c r="E28" s="53"/>
      <c r="F28" s="54" t="s">
        <v>45</v>
      </c>
      <c r="G28" s="53"/>
      <c r="H28" s="53"/>
      <c r="I28" s="53"/>
      <c r="J28" s="53"/>
      <c r="K28" s="53"/>
      <c r="L28" s="55">
        <v>0.20999999999999999</v>
      </c>
      <c r="M28" s="53"/>
      <c r="N28" s="53"/>
      <c r="O28" s="53"/>
      <c r="P28" s="53"/>
      <c r="Q28" s="53"/>
      <c r="R28" s="53"/>
      <c r="S28" s="53"/>
      <c r="T28" s="53"/>
      <c r="U28" s="53"/>
      <c r="V28" s="53"/>
      <c r="W28" s="56">
        <f>ROUND(BB51,2)</f>
        <v>0</v>
      </c>
      <c r="X28" s="53"/>
      <c r="Y28" s="53"/>
      <c r="Z28" s="53"/>
      <c r="AA28" s="53"/>
      <c r="AB28" s="53"/>
      <c r="AC28" s="53"/>
      <c r="AD28" s="53"/>
      <c r="AE28" s="53"/>
      <c r="AF28" s="53"/>
      <c r="AG28" s="53"/>
      <c r="AH28" s="53"/>
      <c r="AI28" s="53"/>
      <c r="AJ28" s="53"/>
      <c r="AK28" s="56">
        <v>0</v>
      </c>
      <c r="AL28" s="53"/>
      <c r="AM28" s="53"/>
      <c r="AN28" s="53"/>
      <c r="AO28" s="53"/>
      <c r="AP28" s="53"/>
      <c r="AQ28" s="57"/>
      <c r="BE28" s="38"/>
    </row>
    <row r="29" hidden="1" s="2" customFormat="1" ht="14.4" customHeight="1">
      <c r="B29" s="52"/>
      <c r="C29" s="53"/>
      <c r="D29" s="53"/>
      <c r="E29" s="53"/>
      <c r="F29" s="54" t="s">
        <v>46</v>
      </c>
      <c r="G29" s="53"/>
      <c r="H29" s="53"/>
      <c r="I29" s="53"/>
      <c r="J29" s="53"/>
      <c r="K29" s="53"/>
      <c r="L29" s="55">
        <v>0.14999999999999999</v>
      </c>
      <c r="M29" s="53"/>
      <c r="N29" s="53"/>
      <c r="O29" s="53"/>
      <c r="P29" s="53"/>
      <c r="Q29" s="53"/>
      <c r="R29" s="53"/>
      <c r="S29" s="53"/>
      <c r="T29" s="53"/>
      <c r="U29" s="53"/>
      <c r="V29" s="53"/>
      <c r="W29" s="56">
        <f>ROUND(BC51,2)</f>
        <v>0</v>
      </c>
      <c r="X29" s="53"/>
      <c r="Y29" s="53"/>
      <c r="Z29" s="53"/>
      <c r="AA29" s="53"/>
      <c r="AB29" s="53"/>
      <c r="AC29" s="53"/>
      <c r="AD29" s="53"/>
      <c r="AE29" s="53"/>
      <c r="AF29" s="53"/>
      <c r="AG29" s="53"/>
      <c r="AH29" s="53"/>
      <c r="AI29" s="53"/>
      <c r="AJ29" s="53"/>
      <c r="AK29" s="56">
        <v>0</v>
      </c>
      <c r="AL29" s="53"/>
      <c r="AM29" s="53"/>
      <c r="AN29" s="53"/>
      <c r="AO29" s="53"/>
      <c r="AP29" s="53"/>
      <c r="AQ29" s="57"/>
      <c r="BE29" s="38"/>
    </row>
    <row r="30" hidden="1" s="2" customFormat="1" ht="14.4" customHeight="1">
      <c r="B30" s="52"/>
      <c r="C30" s="53"/>
      <c r="D30" s="53"/>
      <c r="E30" s="53"/>
      <c r="F30" s="54" t="s">
        <v>47</v>
      </c>
      <c r="G30" s="53"/>
      <c r="H30" s="53"/>
      <c r="I30" s="53"/>
      <c r="J30" s="53"/>
      <c r="K30" s="53"/>
      <c r="L30" s="55">
        <v>0</v>
      </c>
      <c r="M30" s="53"/>
      <c r="N30" s="53"/>
      <c r="O30" s="53"/>
      <c r="P30" s="53"/>
      <c r="Q30" s="53"/>
      <c r="R30" s="53"/>
      <c r="S30" s="53"/>
      <c r="T30" s="53"/>
      <c r="U30" s="53"/>
      <c r="V30" s="53"/>
      <c r="W30" s="56">
        <f>ROUND(BD51,2)</f>
        <v>0</v>
      </c>
      <c r="X30" s="53"/>
      <c r="Y30" s="53"/>
      <c r="Z30" s="53"/>
      <c r="AA30" s="53"/>
      <c r="AB30" s="53"/>
      <c r="AC30" s="53"/>
      <c r="AD30" s="53"/>
      <c r="AE30" s="53"/>
      <c r="AF30" s="53"/>
      <c r="AG30" s="53"/>
      <c r="AH30" s="53"/>
      <c r="AI30" s="53"/>
      <c r="AJ30" s="53"/>
      <c r="AK30" s="56">
        <v>0</v>
      </c>
      <c r="AL30" s="53"/>
      <c r="AM30" s="53"/>
      <c r="AN30" s="53"/>
      <c r="AO30" s="53"/>
      <c r="AP30" s="53"/>
      <c r="AQ30" s="57"/>
      <c r="BE30" s="38"/>
    </row>
    <row r="31" s="1" customFormat="1" ht="6.96" customHeight="1">
      <c r="B31" s="45"/>
      <c r="C31" s="46"/>
      <c r="D31" s="46"/>
      <c r="E31" s="46"/>
      <c r="F31" s="46"/>
      <c r="G31" s="46"/>
      <c r="H31" s="46"/>
      <c r="I31" s="46"/>
      <c r="J31" s="46"/>
      <c r="K31" s="46"/>
      <c r="L31" s="46"/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6"/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6"/>
      <c r="AL31" s="46"/>
      <c r="AM31" s="46"/>
      <c r="AN31" s="46"/>
      <c r="AO31" s="46"/>
      <c r="AP31" s="46"/>
      <c r="AQ31" s="50"/>
      <c r="BE31" s="38"/>
    </row>
    <row r="32" s="1" customFormat="1" ht="25.92" customHeight="1">
      <c r="B32" s="45"/>
      <c r="C32" s="58"/>
      <c r="D32" s="59" t="s">
        <v>48</v>
      </c>
      <c r="E32" s="60"/>
      <c r="F32" s="60"/>
      <c r="G32" s="60"/>
      <c r="H32" s="60"/>
      <c r="I32" s="60"/>
      <c r="J32" s="60"/>
      <c r="K32" s="60"/>
      <c r="L32" s="60"/>
      <c r="M32" s="60"/>
      <c r="N32" s="60"/>
      <c r="O32" s="60"/>
      <c r="P32" s="60"/>
      <c r="Q32" s="60"/>
      <c r="R32" s="60"/>
      <c r="S32" s="60"/>
      <c r="T32" s="61" t="s">
        <v>49</v>
      </c>
      <c r="U32" s="60"/>
      <c r="V32" s="60"/>
      <c r="W32" s="60"/>
      <c r="X32" s="62" t="s">
        <v>50</v>
      </c>
      <c r="Y32" s="60"/>
      <c r="Z32" s="60"/>
      <c r="AA32" s="60"/>
      <c r="AB32" s="60"/>
      <c r="AC32" s="60"/>
      <c r="AD32" s="60"/>
      <c r="AE32" s="60"/>
      <c r="AF32" s="60"/>
      <c r="AG32" s="60"/>
      <c r="AH32" s="60"/>
      <c r="AI32" s="60"/>
      <c r="AJ32" s="60"/>
      <c r="AK32" s="63">
        <f>SUM(AK23:AK30)</f>
        <v>0</v>
      </c>
      <c r="AL32" s="60"/>
      <c r="AM32" s="60"/>
      <c r="AN32" s="60"/>
      <c r="AO32" s="64"/>
      <c r="AP32" s="58"/>
      <c r="AQ32" s="65"/>
      <c r="BE32" s="38"/>
    </row>
    <row r="33" s="1" customFormat="1" ht="6.96" customHeight="1">
      <c r="B33" s="45"/>
      <c r="C33" s="46"/>
      <c r="D33" s="46"/>
      <c r="E33" s="46"/>
      <c r="F33" s="46"/>
      <c r="G33" s="46"/>
      <c r="H33" s="46"/>
      <c r="I33" s="46"/>
      <c r="J33" s="46"/>
      <c r="K33" s="46"/>
      <c r="L33" s="46"/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6"/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6"/>
      <c r="AL33" s="46"/>
      <c r="AM33" s="46"/>
      <c r="AN33" s="46"/>
      <c r="AO33" s="46"/>
      <c r="AP33" s="46"/>
      <c r="AQ33" s="50"/>
    </row>
    <row r="34" s="1" customFormat="1" ht="6.96" customHeight="1">
      <c r="B34" s="66"/>
      <c r="C34" s="67"/>
      <c r="D34" s="67"/>
      <c r="E34" s="67"/>
      <c r="F34" s="67"/>
      <c r="G34" s="67"/>
      <c r="H34" s="67"/>
      <c r="I34" s="67"/>
      <c r="J34" s="67"/>
      <c r="K34" s="67"/>
      <c r="L34" s="67"/>
      <c r="M34" s="67"/>
      <c r="N34" s="67"/>
      <c r="O34" s="67"/>
      <c r="P34" s="67"/>
      <c r="Q34" s="67"/>
      <c r="R34" s="67"/>
      <c r="S34" s="67"/>
      <c r="T34" s="67"/>
      <c r="U34" s="67"/>
      <c r="V34" s="67"/>
      <c r="W34" s="67"/>
      <c r="X34" s="67"/>
      <c r="Y34" s="67"/>
      <c r="Z34" s="67"/>
      <c r="AA34" s="67"/>
      <c r="AB34" s="67"/>
      <c r="AC34" s="67"/>
      <c r="AD34" s="67"/>
      <c r="AE34" s="67"/>
      <c r="AF34" s="67"/>
      <c r="AG34" s="67"/>
      <c r="AH34" s="67"/>
      <c r="AI34" s="67"/>
      <c r="AJ34" s="67"/>
      <c r="AK34" s="67"/>
      <c r="AL34" s="67"/>
      <c r="AM34" s="67"/>
      <c r="AN34" s="67"/>
      <c r="AO34" s="67"/>
      <c r="AP34" s="67"/>
      <c r="AQ34" s="68"/>
    </row>
    <row r="38" s="1" customFormat="1" ht="6.96" customHeight="1">
      <c r="B38" s="69"/>
      <c r="C38" s="70"/>
      <c r="D38" s="70"/>
      <c r="E38" s="70"/>
      <c r="F38" s="70"/>
      <c r="G38" s="70"/>
      <c r="H38" s="70"/>
      <c r="I38" s="70"/>
      <c r="J38" s="70"/>
      <c r="K38" s="70"/>
      <c r="L38" s="70"/>
      <c r="M38" s="70"/>
      <c r="N38" s="70"/>
      <c r="O38" s="70"/>
      <c r="P38" s="70"/>
      <c r="Q38" s="70"/>
      <c r="R38" s="70"/>
      <c r="S38" s="70"/>
      <c r="T38" s="70"/>
      <c r="U38" s="70"/>
      <c r="V38" s="70"/>
      <c r="W38" s="70"/>
      <c r="X38" s="70"/>
      <c r="Y38" s="70"/>
      <c r="Z38" s="70"/>
      <c r="AA38" s="70"/>
      <c r="AB38" s="70"/>
      <c r="AC38" s="70"/>
      <c r="AD38" s="70"/>
      <c r="AE38" s="70"/>
      <c r="AF38" s="70"/>
      <c r="AG38" s="70"/>
      <c r="AH38" s="70"/>
      <c r="AI38" s="70"/>
      <c r="AJ38" s="70"/>
      <c r="AK38" s="70"/>
      <c r="AL38" s="70"/>
      <c r="AM38" s="70"/>
      <c r="AN38" s="70"/>
      <c r="AO38" s="70"/>
      <c r="AP38" s="70"/>
      <c r="AQ38" s="70"/>
      <c r="AR38" s="71"/>
    </row>
    <row r="39" s="1" customFormat="1" ht="36.96" customHeight="1">
      <c r="B39" s="45"/>
      <c r="C39" s="72" t="s">
        <v>51</v>
      </c>
      <c r="D39" s="73"/>
      <c r="E39" s="73"/>
      <c r="F39" s="73"/>
      <c r="G39" s="73"/>
      <c r="H39" s="73"/>
      <c r="I39" s="73"/>
      <c r="J39" s="73"/>
      <c r="K39" s="73"/>
      <c r="L39" s="73"/>
      <c r="M39" s="73"/>
      <c r="N39" s="73"/>
      <c r="O39" s="73"/>
      <c r="P39" s="73"/>
      <c r="Q39" s="73"/>
      <c r="R39" s="73"/>
      <c r="S39" s="73"/>
      <c r="T39" s="73"/>
      <c r="U39" s="73"/>
      <c r="V39" s="73"/>
      <c r="W39" s="73"/>
      <c r="X39" s="73"/>
      <c r="Y39" s="73"/>
      <c r="Z39" s="73"/>
      <c r="AA39" s="73"/>
      <c r="AB39" s="73"/>
      <c r="AC39" s="73"/>
      <c r="AD39" s="73"/>
      <c r="AE39" s="73"/>
      <c r="AF39" s="73"/>
      <c r="AG39" s="73"/>
      <c r="AH39" s="73"/>
      <c r="AI39" s="73"/>
      <c r="AJ39" s="73"/>
      <c r="AK39" s="73"/>
      <c r="AL39" s="73"/>
      <c r="AM39" s="73"/>
      <c r="AN39" s="73"/>
      <c r="AO39" s="73"/>
      <c r="AP39" s="73"/>
      <c r="AQ39" s="73"/>
      <c r="AR39" s="71"/>
    </row>
    <row r="40" s="1" customFormat="1" ht="6.96" customHeight="1">
      <c r="B40" s="45"/>
      <c r="C40" s="73"/>
      <c r="D40" s="73"/>
      <c r="E40" s="73"/>
      <c r="F40" s="73"/>
      <c r="G40" s="73"/>
      <c r="H40" s="73"/>
      <c r="I40" s="73"/>
      <c r="J40" s="73"/>
      <c r="K40" s="73"/>
      <c r="L40" s="73"/>
      <c r="M40" s="73"/>
      <c r="N40" s="73"/>
      <c r="O40" s="73"/>
      <c r="P40" s="73"/>
      <c r="Q40" s="73"/>
      <c r="R40" s="73"/>
      <c r="S40" s="73"/>
      <c r="T40" s="73"/>
      <c r="U40" s="73"/>
      <c r="V40" s="73"/>
      <c r="W40" s="73"/>
      <c r="X40" s="73"/>
      <c r="Y40" s="73"/>
      <c r="Z40" s="73"/>
      <c r="AA40" s="73"/>
      <c r="AB40" s="73"/>
      <c r="AC40" s="73"/>
      <c r="AD40" s="73"/>
      <c r="AE40" s="73"/>
      <c r="AF40" s="73"/>
      <c r="AG40" s="73"/>
      <c r="AH40" s="73"/>
      <c r="AI40" s="73"/>
      <c r="AJ40" s="73"/>
      <c r="AK40" s="73"/>
      <c r="AL40" s="73"/>
      <c r="AM40" s="73"/>
      <c r="AN40" s="73"/>
      <c r="AO40" s="73"/>
      <c r="AP40" s="73"/>
      <c r="AQ40" s="73"/>
      <c r="AR40" s="71"/>
    </row>
    <row r="41" s="3" customFormat="1" ht="14.4" customHeight="1">
      <c r="B41" s="74"/>
      <c r="C41" s="75" t="s">
        <v>15</v>
      </c>
      <c r="D41" s="76"/>
      <c r="E41" s="76"/>
      <c r="F41" s="76"/>
      <c r="G41" s="76"/>
      <c r="H41" s="76"/>
      <c r="I41" s="76"/>
      <c r="J41" s="76"/>
      <c r="K41" s="76"/>
      <c r="L41" s="76" t="str">
        <f>K5</f>
        <v>P1911/1</v>
      </c>
      <c r="M41" s="76"/>
      <c r="N41" s="76"/>
      <c r="O41" s="76"/>
      <c r="P41" s="76"/>
      <c r="Q41" s="76"/>
      <c r="R41" s="76"/>
      <c r="S41" s="76"/>
      <c r="T41" s="76"/>
      <c r="U41" s="76"/>
      <c r="V41" s="76"/>
      <c r="W41" s="76"/>
      <c r="X41" s="76"/>
      <c r="Y41" s="76"/>
      <c r="Z41" s="76"/>
      <c r="AA41" s="76"/>
      <c r="AB41" s="76"/>
      <c r="AC41" s="76"/>
      <c r="AD41" s="76"/>
      <c r="AE41" s="76"/>
      <c r="AF41" s="76"/>
      <c r="AG41" s="76"/>
      <c r="AH41" s="76"/>
      <c r="AI41" s="76"/>
      <c r="AJ41" s="76"/>
      <c r="AK41" s="76"/>
      <c r="AL41" s="76"/>
      <c r="AM41" s="76"/>
      <c r="AN41" s="76"/>
      <c r="AO41" s="76"/>
      <c r="AP41" s="76"/>
      <c r="AQ41" s="76"/>
      <c r="AR41" s="77"/>
    </row>
    <row r="42" s="4" customFormat="1" ht="36.96" customHeight="1">
      <c r="B42" s="78"/>
      <c r="C42" s="79" t="s">
        <v>18</v>
      </c>
      <c r="D42" s="80"/>
      <c r="E42" s="80"/>
      <c r="F42" s="80"/>
      <c r="G42" s="80"/>
      <c r="H42" s="80"/>
      <c r="I42" s="80"/>
      <c r="J42" s="80"/>
      <c r="K42" s="80"/>
      <c r="L42" s="81" t="str">
        <f>K6</f>
        <v>Horymírova 2975/4</v>
      </c>
      <c r="M42" s="80"/>
      <c r="N42" s="80"/>
      <c r="O42" s="80"/>
      <c r="P42" s="80"/>
      <c r="Q42" s="80"/>
      <c r="R42" s="80"/>
      <c r="S42" s="80"/>
      <c r="T42" s="80"/>
      <c r="U42" s="80"/>
      <c r="V42" s="80"/>
      <c r="W42" s="80"/>
      <c r="X42" s="80"/>
      <c r="Y42" s="80"/>
      <c r="Z42" s="80"/>
      <c r="AA42" s="80"/>
      <c r="AB42" s="80"/>
      <c r="AC42" s="80"/>
      <c r="AD42" s="80"/>
      <c r="AE42" s="80"/>
      <c r="AF42" s="80"/>
      <c r="AG42" s="80"/>
      <c r="AH42" s="80"/>
      <c r="AI42" s="80"/>
      <c r="AJ42" s="80"/>
      <c r="AK42" s="80"/>
      <c r="AL42" s="80"/>
      <c r="AM42" s="80"/>
      <c r="AN42" s="80"/>
      <c r="AO42" s="80"/>
      <c r="AP42" s="80"/>
      <c r="AQ42" s="80"/>
      <c r="AR42" s="82"/>
    </row>
    <row r="43" s="1" customFormat="1" ht="6.96" customHeight="1">
      <c r="B43" s="45"/>
      <c r="C43" s="73"/>
      <c r="D43" s="73"/>
      <c r="E43" s="73"/>
      <c r="F43" s="73"/>
      <c r="G43" s="73"/>
      <c r="H43" s="73"/>
      <c r="I43" s="73"/>
      <c r="J43" s="73"/>
      <c r="K43" s="73"/>
      <c r="L43" s="73"/>
      <c r="M43" s="73"/>
      <c r="N43" s="73"/>
      <c r="O43" s="73"/>
      <c r="P43" s="73"/>
      <c r="Q43" s="73"/>
      <c r="R43" s="73"/>
      <c r="S43" s="73"/>
      <c r="T43" s="73"/>
      <c r="U43" s="73"/>
      <c r="V43" s="73"/>
      <c r="W43" s="73"/>
      <c r="X43" s="73"/>
      <c r="Y43" s="73"/>
      <c r="Z43" s="73"/>
      <c r="AA43" s="73"/>
      <c r="AB43" s="73"/>
      <c r="AC43" s="73"/>
      <c r="AD43" s="73"/>
      <c r="AE43" s="73"/>
      <c r="AF43" s="73"/>
      <c r="AG43" s="73"/>
      <c r="AH43" s="73"/>
      <c r="AI43" s="73"/>
      <c r="AJ43" s="73"/>
      <c r="AK43" s="73"/>
      <c r="AL43" s="73"/>
      <c r="AM43" s="73"/>
      <c r="AN43" s="73"/>
      <c r="AO43" s="73"/>
      <c r="AP43" s="73"/>
      <c r="AQ43" s="73"/>
      <c r="AR43" s="71"/>
    </row>
    <row r="44" s="1" customFormat="1">
      <c r="B44" s="45"/>
      <c r="C44" s="75" t="s">
        <v>23</v>
      </c>
      <c r="D44" s="73"/>
      <c r="E44" s="73"/>
      <c r="F44" s="73"/>
      <c r="G44" s="73"/>
      <c r="H44" s="73"/>
      <c r="I44" s="73"/>
      <c r="J44" s="73"/>
      <c r="K44" s="73"/>
      <c r="L44" s="83" t="str">
        <f>IF(K8="","",K8)</f>
        <v xml:space="preserve"> </v>
      </c>
      <c r="M44" s="73"/>
      <c r="N44" s="73"/>
      <c r="O44" s="73"/>
      <c r="P44" s="73"/>
      <c r="Q44" s="73"/>
      <c r="R44" s="73"/>
      <c r="S44" s="73"/>
      <c r="T44" s="73"/>
      <c r="U44" s="73"/>
      <c r="V44" s="73"/>
      <c r="W44" s="73"/>
      <c r="X44" s="73"/>
      <c r="Y44" s="73"/>
      <c r="Z44" s="73"/>
      <c r="AA44" s="73"/>
      <c r="AB44" s="73"/>
      <c r="AC44" s="73"/>
      <c r="AD44" s="73"/>
      <c r="AE44" s="73"/>
      <c r="AF44" s="73"/>
      <c r="AG44" s="73"/>
      <c r="AH44" s="73"/>
      <c r="AI44" s="75" t="s">
        <v>25</v>
      </c>
      <c r="AJ44" s="73"/>
      <c r="AK44" s="73"/>
      <c r="AL44" s="73"/>
      <c r="AM44" s="84" t="str">
        <f>IF(AN8= "","",AN8)</f>
        <v>20. 8. 2019</v>
      </c>
      <c r="AN44" s="84"/>
      <c r="AO44" s="73"/>
      <c r="AP44" s="73"/>
      <c r="AQ44" s="73"/>
      <c r="AR44" s="71"/>
    </row>
    <row r="45" s="1" customFormat="1" ht="6.96" customHeight="1">
      <c r="B45" s="45"/>
      <c r="C45" s="73"/>
      <c r="D45" s="73"/>
      <c r="E45" s="73"/>
      <c r="F45" s="73"/>
      <c r="G45" s="73"/>
      <c r="H45" s="73"/>
      <c r="I45" s="73"/>
      <c r="J45" s="73"/>
      <c r="K45" s="73"/>
      <c r="L45" s="73"/>
      <c r="M45" s="73"/>
      <c r="N45" s="73"/>
      <c r="O45" s="73"/>
      <c r="P45" s="73"/>
      <c r="Q45" s="73"/>
      <c r="R45" s="73"/>
      <c r="S45" s="73"/>
      <c r="T45" s="73"/>
      <c r="U45" s="73"/>
      <c r="V45" s="73"/>
      <c r="W45" s="73"/>
      <c r="X45" s="73"/>
      <c r="Y45" s="73"/>
      <c r="Z45" s="73"/>
      <c r="AA45" s="73"/>
      <c r="AB45" s="73"/>
      <c r="AC45" s="73"/>
      <c r="AD45" s="73"/>
      <c r="AE45" s="73"/>
      <c r="AF45" s="73"/>
      <c r="AG45" s="73"/>
      <c r="AH45" s="73"/>
      <c r="AI45" s="73"/>
      <c r="AJ45" s="73"/>
      <c r="AK45" s="73"/>
      <c r="AL45" s="73"/>
      <c r="AM45" s="73"/>
      <c r="AN45" s="73"/>
      <c r="AO45" s="73"/>
      <c r="AP45" s="73"/>
      <c r="AQ45" s="73"/>
      <c r="AR45" s="71"/>
    </row>
    <row r="46" s="1" customFormat="1">
      <c r="B46" s="45"/>
      <c r="C46" s="75" t="s">
        <v>27</v>
      </c>
      <c r="D46" s="73"/>
      <c r="E46" s="73"/>
      <c r="F46" s="73"/>
      <c r="G46" s="73"/>
      <c r="H46" s="73"/>
      <c r="I46" s="73"/>
      <c r="J46" s="73"/>
      <c r="K46" s="73"/>
      <c r="L46" s="76" t="str">
        <f>IF(E11= "","",E11)</f>
        <v xml:space="preserve"> </v>
      </c>
      <c r="M46" s="73"/>
      <c r="N46" s="73"/>
      <c r="O46" s="73"/>
      <c r="P46" s="73"/>
      <c r="Q46" s="73"/>
      <c r="R46" s="73"/>
      <c r="S46" s="73"/>
      <c r="T46" s="73"/>
      <c r="U46" s="73"/>
      <c r="V46" s="73"/>
      <c r="W46" s="73"/>
      <c r="X46" s="73"/>
      <c r="Y46" s="73"/>
      <c r="Z46" s="73"/>
      <c r="AA46" s="73"/>
      <c r="AB46" s="73"/>
      <c r="AC46" s="73"/>
      <c r="AD46" s="73"/>
      <c r="AE46" s="73"/>
      <c r="AF46" s="73"/>
      <c r="AG46" s="73"/>
      <c r="AH46" s="73"/>
      <c r="AI46" s="75" t="s">
        <v>32</v>
      </c>
      <c r="AJ46" s="73"/>
      <c r="AK46" s="73"/>
      <c r="AL46" s="73"/>
      <c r="AM46" s="76" t="str">
        <f>IF(E17="","",E17)</f>
        <v>Ing. Vladimír Slonka</v>
      </c>
      <c r="AN46" s="76"/>
      <c r="AO46" s="76"/>
      <c r="AP46" s="76"/>
      <c r="AQ46" s="73"/>
      <c r="AR46" s="71"/>
      <c r="AS46" s="85" t="s">
        <v>52</v>
      </c>
      <c r="AT46" s="86"/>
      <c r="AU46" s="87"/>
      <c r="AV46" s="87"/>
      <c r="AW46" s="87"/>
      <c r="AX46" s="87"/>
      <c r="AY46" s="87"/>
      <c r="AZ46" s="87"/>
      <c r="BA46" s="87"/>
      <c r="BB46" s="87"/>
      <c r="BC46" s="87"/>
      <c r="BD46" s="88"/>
    </row>
    <row r="47" s="1" customFormat="1">
      <c r="B47" s="45"/>
      <c r="C47" s="75" t="s">
        <v>30</v>
      </c>
      <c r="D47" s="73"/>
      <c r="E47" s="73"/>
      <c r="F47" s="73"/>
      <c r="G47" s="73"/>
      <c r="H47" s="73"/>
      <c r="I47" s="73"/>
      <c r="J47" s="73"/>
      <c r="K47" s="73"/>
      <c r="L47" s="76" t="str">
        <f>IF(E14= "Vyplň údaj","",E14)</f>
        <v/>
      </c>
      <c r="M47" s="73"/>
      <c r="N47" s="73"/>
      <c r="O47" s="73"/>
      <c r="P47" s="73"/>
      <c r="Q47" s="73"/>
      <c r="R47" s="73"/>
      <c r="S47" s="73"/>
      <c r="T47" s="73"/>
      <c r="U47" s="73"/>
      <c r="V47" s="73"/>
      <c r="W47" s="73"/>
      <c r="X47" s="73"/>
      <c r="Y47" s="73"/>
      <c r="Z47" s="73"/>
      <c r="AA47" s="73"/>
      <c r="AB47" s="73"/>
      <c r="AC47" s="73"/>
      <c r="AD47" s="73"/>
      <c r="AE47" s="73"/>
      <c r="AF47" s="73"/>
      <c r="AG47" s="73"/>
      <c r="AH47" s="73"/>
      <c r="AI47" s="73"/>
      <c r="AJ47" s="73"/>
      <c r="AK47" s="73"/>
      <c r="AL47" s="73"/>
      <c r="AM47" s="73"/>
      <c r="AN47" s="73"/>
      <c r="AO47" s="73"/>
      <c r="AP47" s="73"/>
      <c r="AQ47" s="73"/>
      <c r="AR47" s="71"/>
      <c r="AS47" s="89"/>
      <c r="AT47" s="90"/>
      <c r="AU47" s="91"/>
      <c r="AV47" s="91"/>
      <c r="AW47" s="91"/>
      <c r="AX47" s="91"/>
      <c r="AY47" s="91"/>
      <c r="AZ47" s="91"/>
      <c r="BA47" s="91"/>
      <c r="BB47" s="91"/>
      <c r="BC47" s="91"/>
      <c r="BD47" s="92"/>
    </row>
    <row r="48" s="1" customFormat="1" ht="10.8" customHeight="1">
      <c r="B48" s="45"/>
      <c r="C48" s="73"/>
      <c r="D48" s="73"/>
      <c r="E48" s="73"/>
      <c r="F48" s="73"/>
      <c r="G48" s="73"/>
      <c r="H48" s="73"/>
      <c r="I48" s="73"/>
      <c r="J48" s="73"/>
      <c r="K48" s="73"/>
      <c r="L48" s="73"/>
      <c r="M48" s="73"/>
      <c r="N48" s="73"/>
      <c r="O48" s="73"/>
      <c r="P48" s="73"/>
      <c r="Q48" s="73"/>
      <c r="R48" s="73"/>
      <c r="S48" s="73"/>
      <c r="T48" s="73"/>
      <c r="U48" s="73"/>
      <c r="V48" s="73"/>
      <c r="W48" s="73"/>
      <c r="X48" s="73"/>
      <c r="Y48" s="73"/>
      <c r="Z48" s="73"/>
      <c r="AA48" s="73"/>
      <c r="AB48" s="73"/>
      <c r="AC48" s="73"/>
      <c r="AD48" s="73"/>
      <c r="AE48" s="73"/>
      <c r="AF48" s="73"/>
      <c r="AG48" s="73"/>
      <c r="AH48" s="73"/>
      <c r="AI48" s="73"/>
      <c r="AJ48" s="73"/>
      <c r="AK48" s="73"/>
      <c r="AL48" s="73"/>
      <c r="AM48" s="73"/>
      <c r="AN48" s="73"/>
      <c r="AO48" s="73"/>
      <c r="AP48" s="73"/>
      <c r="AQ48" s="73"/>
      <c r="AR48" s="71"/>
      <c r="AS48" s="93"/>
      <c r="AT48" s="54"/>
      <c r="AU48" s="46"/>
      <c r="AV48" s="46"/>
      <c r="AW48" s="46"/>
      <c r="AX48" s="46"/>
      <c r="AY48" s="46"/>
      <c r="AZ48" s="46"/>
      <c r="BA48" s="46"/>
      <c r="BB48" s="46"/>
      <c r="BC48" s="46"/>
      <c r="BD48" s="94"/>
    </row>
    <row r="49" s="1" customFormat="1" ht="29.28" customHeight="1">
      <c r="B49" s="45"/>
      <c r="C49" s="95" t="s">
        <v>53</v>
      </c>
      <c r="D49" s="96"/>
      <c r="E49" s="96"/>
      <c r="F49" s="96"/>
      <c r="G49" s="96"/>
      <c r="H49" s="97"/>
      <c r="I49" s="98" t="s">
        <v>54</v>
      </c>
      <c r="J49" s="96"/>
      <c r="K49" s="96"/>
      <c r="L49" s="96"/>
      <c r="M49" s="96"/>
      <c r="N49" s="96"/>
      <c r="O49" s="96"/>
      <c r="P49" s="96"/>
      <c r="Q49" s="96"/>
      <c r="R49" s="96"/>
      <c r="S49" s="96"/>
      <c r="T49" s="96"/>
      <c r="U49" s="96"/>
      <c r="V49" s="96"/>
      <c r="W49" s="96"/>
      <c r="X49" s="96"/>
      <c r="Y49" s="96"/>
      <c r="Z49" s="96"/>
      <c r="AA49" s="96"/>
      <c r="AB49" s="96"/>
      <c r="AC49" s="96"/>
      <c r="AD49" s="96"/>
      <c r="AE49" s="96"/>
      <c r="AF49" s="96"/>
      <c r="AG49" s="99" t="s">
        <v>55</v>
      </c>
      <c r="AH49" s="96"/>
      <c r="AI49" s="96"/>
      <c r="AJ49" s="96"/>
      <c r="AK49" s="96"/>
      <c r="AL49" s="96"/>
      <c r="AM49" s="96"/>
      <c r="AN49" s="98" t="s">
        <v>56</v>
      </c>
      <c r="AO49" s="96"/>
      <c r="AP49" s="96"/>
      <c r="AQ49" s="100" t="s">
        <v>57</v>
      </c>
      <c r="AR49" s="71"/>
      <c r="AS49" s="101" t="s">
        <v>58</v>
      </c>
      <c r="AT49" s="102" t="s">
        <v>59</v>
      </c>
      <c r="AU49" s="102" t="s">
        <v>60</v>
      </c>
      <c r="AV49" s="102" t="s">
        <v>61</v>
      </c>
      <c r="AW49" s="102" t="s">
        <v>62</v>
      </c>
      <c r="AX49" s="102" t="s">
        <v>63</v>
      </c>
      <c r="AY49" s="102" t="s">
        <v>64</v>
      </c>
      <c r="AZ49" s="102" t="s">
        <v>65</v>
      </c>
      <c r="BA49" s="102" t="s">
        <v>66</v>
      </c>
      <c r="BB49" s="102" t="s">
        <v>67</v>
      </c>
      <c r="BC49" s="102" t="s">
        <v>68</v>
      </c>
      <c r="BD49" s="103" t="s">
        <v>69</v>
      </c>
    </row>
    <row r="50" s="1" customFormat="1" ht="10.8" customHeight="1">
      <c r="B50" s="45"/>
      <c r="C50" s="73"/>
      <c r="D50" s="73"/>
      <c r="E50" s="73"/>
      <c r="F50" s="73"/>
      <c r="G50" s="73"/>
      <c r="H50" s="73"/>
      <c r="I50" s="73"/>
      <c r="J50" s="73"/>
      <c r="K50" s="73"/>
      <c r="L50" s="73"/>
      <c r="M50" s="73"/>
      <c r="N50" s="73"/>
      <c r="O50" s="73"/>
      <c r="P50" s="73"/>
      <c r="Q50" s="73"/>
      <c r="R50" s="73"/>
      <c r="S50" s="73"/>
      <c r="T50" s="73"/>
      <c r="U50" s="73"/>
      <c r="V50" s="73"/>
      <c r="W50" s="73"/>
      <c r="X50" s="73"/>
      <c r="Y50" s="73"/>
      <c r="Z50" s="73"/>
      <c r="AA50" s="73"/>
      <c r="AB50" s="73"/>
      <c r="AC50" s="73"/>
      <c r="AD50" s="73"/>
      <c r="AE50" s="73"/>
      <c r="AF50" s="73"/>
      <c r="AG50" s="73"/>
      <c r="AH50" s="73"/>
      <c r="AI50" s="73"/>
      <c r="AJ50" s="73"/>
      <c r="AK50" s="73"/>
      <c r="AL50" s="73"/>
      <c r="AM50" s="73"/>
      <c r="AN50" s="73"/>
      <c r="AO50" s="73"/>
      <c r="AP50" s="73"/>
      <c r="AQ50" s="73"/>
      <c r="AR50" s="71"/>
      <c r="AS50" s="104"/>
      <c r="AT50" s="105"/>
      <c r="AU50" s="105"/>
      <c r="AV50" s="105"/>
      <c r="AW50" s="105"/>
      <c r="AX50" s="105"/>
      <c r="AY50" s="105"/>
      <c r="AZ50" s="105"/>
      <c r="BA50" s="105"/>
      <c r="BB50" s="105"/>
      <c r="BC50" s="105"/>
      <c r="BD50" s="106"/>
    </row>
    <row r="51" s="4" customFormat="1" ht="32.4" customHeight="1">
      <c r="B51" s="78"/>
      <c r="C51" s="107" t="s">
        <v>70</v>
      </c>
      <c r="D51" s="108"/>
      <c r="E51" s="108"/>
      <c r="F51" s="108"/>
      <c r="G51" s="108"/>
      <c r="H51" s="108"/>
      <c r="I51" s="108"/>
      <c r="J51" s="108"/>
      <c r="K51" s="108"/>
      <c r="L51" s="108"/>
      <c r="M51" s="108"/>
      <c r="N51" s="108"/>
      <c r="O51" s="108"/>
      <c r="P51" s="108"/>
      <c r="Q51" s="108"/>
      <c r="R51" s="108"/>
      <c r="S51" s="108"/>
      <c r="T51" s="108"/>
      <c r="U51" s="108"/>
      <c r="V51" s="108"/>
      <c r="W51" s="108"/>
      <c r="X51" s="108"/>
      <c r="Y51" s="108"/>
      <c r="Z51" s="108"/>
      <c r="AA51" s="108"/>
      <c r="AB51" s="108"/>
      <c r="AC51" s="108"/>
      <c r="AD51" s="108"/>
      <c r="AE51" s="108"/>
      <c r="AF51" s="108"/>
      <c r="AG51" s="109">
        <f>ROUND(AG52,2)</f>
        <v>0</v>
      </c>
      <c r="AH51" s="109"/>
      <c r="AI51" s="109"/>
      <c r="AJ51" s="109"/>
      <c r="AK51" s="109"/>
      <c r="AL51" s="109"/>
      <c r="AM51" s="109"/>
      <c r="AN51" s="110">
        <f>SUM(AG51,AT51)</f>
        <v>0</v>
      </c>
      <c r="AO51" s="110"/>
      <c r="AP51" s="110"/>
      <c r="AQ51" s="111" t="s">
        <v>21</v>
      </c>
      <c r="AR51" s="82"/>
      <c r="AS51" s="112">
        <f>ROUND(AS52,2)</f>
        <v>0</v>
      </c>
      <c r="AT51" s="113">
        <f>ROUND(SUM(AV51:AW51),2)</f>
        <v>0</v>
      </c>
      <c r="AU51" s="114">
        <f>ROUND(AU52,5)</f>
        <v>0</v>
      </c>
      <c r="AV51" s="113">
        <f>ROUND(AZ51*L26,2)</f>
        <v>0</v>
      </c>
      <c r="AW51" s="113">
        <f>ROUND(BA51*L27,2)</f>
        <v>0</v>
      </c>
      <c r="AX51" s="113">
        <f>ROUND(BB51*L26,2)</f>
        <v>0</v>
      </c>
      <c r="AY51" s="113">
        <f>ROUND(BC51*L27,2)</f>
        <v>0</v>
      </c>
      <c r="AZ51" s="113">
        <f>ROUND(AZ52,2)</f>
        <v>0</v>
      </c>
      <c r="BA51" s="113">
        <f>ROUND(BA52,2)</f>
        <v>0</v>
      </c>
      <c r="BB51" s="113">
        <f>ROUND(BB52,2)</f>
        <v>0</v>
      </c>
      <c r="BC51" s="113">
        <f>ROUND(BC52,2)</f>
        <v>0</v>
      </c>
      <c r="BD51" s="115">
        <f>ROUND(BD52,2)</f>
        <v>0</v>
      </c>
      <c r="BS51" s="116" t="s">
        <v>71</v>
      </c>
      <c r="BT51" s="116" t="s">
        <v>72</v>
      </c>
      <c r="BU51" s="117" t="s">
        <v>73</v>
      </c>
      <c r="BV51" s="116" t="s">
        <v>74</v>
      </c>
      <c r="BW51" s="116" t="s">
        <v>7</v>
      </c>
      <c r="BX51" s="116" t="s">
        <v>75</v>
      </c>
      <c r="CL51" s="116" t="s">
        <v>21</v>
      </c>
    </row>
    <row r="52" s="5" customFormat="1" ht="16.5" customHeight="1">
      <c r="A52" s="118" t="s">
        <v>76</v>
      </c>
      <c r="B52" s="119"/>
      <c r="C52" s="120"/>
      <c r="D52" s="121" t="s">
        <v>77</v>
      </c>
      <c r="E52" s="121"/>
      <c r="F52" s="121"/>
      <c r="G52" s="121"/>
      <c r="H52" s="121"/>
      <c r="I52" s="122"/>
      <c r="J52" s="121" t="s">
        <v>78</v>
      </c>
      <c r="K52" s="121"/>
      <c r="L52" s="121"/>
      <c r="M52" s="121"/>
      <c r="N52" s="121"/>
      <c r="O52" s="121"/>
      <c r="P52" s="121"/>
      <c r="Q52" s="121"/>
      <c r="R52" s="121"/>
      <c r="S52" s="121"/>
      <c r="T52" s="121"/>
      <c r="U52" s="121"/>
      <c r="V52" s="121"/>
      <c r="W52" s="121"/>
      <c r="X52" s="121"/>
      <c r="Y52" s="121"/>
      <c r="Z52" s="121"/>
      <c r="AA52" s="121"/>
      <c r="AB52" s="121"/>
      <c r="AC52" s="121"/>
      <c r="AD52" s="121"/>
      <c r="AE52" s="121"/>
      <c r="AF52" s="121"/>
      <c r="AG52" s="123">
        <f>'5 - Bytová jednotka č.5'!J27</f>
        <v>0</v>
      </c>
      <c r="AH52" s="122"/>
      <c r="AI52" s="122"/>
      <c r="AJ52" s="122"/>
      <c r="AK52" s="122"/>
      <c r="AL52" s="122"/>
      <c r="AM52" s="122"/>
      <c r="AN52" s="123">
        <f>SUM(AG52,AT52)</f>
        <v>0</v>
      </c>
      <c r="AO52" s="122"/>
      <c r="AP52" s="122"/>
      <c r="AQ52" s="124" t="s">
        <v>79</v>
      </c>
      <c r="AR52" s="125"/>
      <c r="AS52" s="126">
        <v>0</v>
      </c>
      <c r="AT52" s="127">
        <f>ROUND(SUM(AV52:AW52),2)</f>
        <v>0</v>
      </c>
      <c r="AU52" s="128">
        <f>'5 - Bytová jednotka č.5'!P102</f>
        <v>0</v>
      </c>
      <c r="AV52" s="127">
        <f>'5 - Bytová jednotka č.5'!J30</f>
        <v>0</v>
      </c>
      <c r="AW52" s="127">
        <f>'5 - Bytová jednotka č.5'!J31</f>
        <v>0</v>
      </c>
      <c r="AX52" s="127">
        <f>'5 - Bytová jednotka č.5'!J32</f>
        <v>0</v>
      </c>
      <c r="AY52" s="127">
        <f>'5 - Bytová jednotka č.5'!J33</f>
        <v>0</v>
      </c>
      <c r="AZ52" s="127">
        <f>'5 - Bytová jednotka č.5'!F30</f>
        <v>0</v>
      </c>
      <c r="BA52" s="127">
        <f>'5 - Bytová jednotka č.5'!F31</f>
        <v>0</v>
      </c>
      <c r="BB52" s="127">
        <f>'5 - Bytová jednotka č.5'!F32</f>
        <v>0</v>
      </c>
      <c r="BC52" s="127">
        <f>'5 - Bytová jednotka č.5'!F33</f>
        <v>0</v>
      </c>
      <c r="BD52" s="129">
        <f>'5 - Bytová jednotka č.5'!F34</f>
        <v>0</v>
      </c>
      <c r="BT52" s="130" t="s">
        <v>80</v>
      </c>
      <c r="BV52" s="130" t="s">
        <v>74</v>
      </c>
      <c r="BW52" s="130" t="s">
        <v>81</v>
      </c>
      <c r="BX52" s="130" t="s">
        <v>7</v>
      </c>
      <c r="CL52" s="130" t="s">
        <v>21</v>
      </c>
      <c r="CM52" s="130" t="s">
        <v>80</v>
      </c>
    </row>
    <row r="53" s="1" customFormat="1" ht="30" customHeight="1">
      <c r="B53" s="45"/>
      <c r="C53" s="73"/>
      <c r="D53" s="73"/>
      <c r="E53" s="73"/>
      <c r="F53" s="73"/>
      <c r="G53" s="73"/>
      <c r="H53" s="73"/>
      <c r="I53" s="73"/>
      <c r="J53" s="73"/>
      <c r="K53" s="73"/>
      <c r="L53" s="73"/>
      <c r="M53" s="73"/>
      <c r="N53" s="73"/>
      <c r="O53" s="73"/>
      <c r="P53" s="73"/>
      <c r="Q53" s="73"/>
      <c r="R53" s="73"/>
      <c r="S53" s="73"/>
      <c r="T53" s="73"/>
      <c r="U53" s="73"/>
      <c r="V53" s="73"/>
      <c r="W53" s="73"/>
      <c r="X53" s="73"/>
      <c r="Y53" s="73"/>
      <c r="Z53" s="73"/>
      <c r="AA53" s="73"/>
      <c r="AB53" s="73"/>
      <c r="AC53" s="73"/>
      <c r="AD53" s="73"/>
      <c r="AE53" s="73"/>
      <c r="AF53" s="73"/>
      <c r="AG53" s="73"/>
      <c r="AH53" s="73"/>
      <c r="AI53" s="73"/>
      <c r="AJ53" s="73"/>
      <c r="AK53" s="73"/>
      <c r="AL53" s="73"/>
      <c r="AM53" s="73"/>
      <c r="AN53" s="73"/>
      <c r="AO53" s="73"/>
      <c r="AP53" s="73"/>
      <c r="AQ53" s="73"/>
      <c r="AR53" s="71"/>
    </row>
    <row r="54" s="1" customFormat="1" ht="6.96" customHeight="1">
      <c r="B54" s="66"/>
      <c r="C54" s="67"/>
      <c r="D54" s="67"/>
      <c r="E54" s="67"/>
      <c r="F54" s="67"/>
      <c r="G54" s="67"/>
      <c r="H54" s="67"/>
      <c r="I54" s="67"/>
      <c r="J54" s="67"/>
      <c r="K54" s="67"/>
      <c r="L54" s="67"/>
      <c r="M54" s="67"/>
      <c r="N54" s="67"/>
      <c r="O54" s="67"/>
      <c r="P54" s="67"/>
      <c r="Q54" s="67"/>
      <c r="R54" s="67"/>
      <c r="S54" s="67"/>
      <c r="T54" s="67"/>
      <c r="U54" s="67"/>
      <c r="V54" s="67"/>
      <c r="W54" s="67"/>
      <c r="X54" s="67"/>
      <c r="Y54" s="67"/>
      <c r="Z54" s="67"/>
      <c r="AA54" s="67"/>
      <c r="AB54" s="67"/>
      <c r="AC54" s="67"/>
      <c r="AD54" s="67"/>
      <c r="AE54" s="67"/>
      <c r="AF54" s="67"/>
      <c r="AG54" s="67"/>
      <c r="AH54" s="67"/>
      <c r="AI54" s="67"/>
      <c r="AJ54" s="67"/>
      <c r="AK54" s="67"/>
      <c r="AL54" s="67"/>
      <c r="AM54" s="67"/>
      <c r="AN54" s="67"/>
      <c r="AO54" s="67"/>
      <c r="AP54" s="67"/>
      <c r="AQ54" s="67"/>
      <c r="AR54" s="71"/>
    </row>
  </sheetData>
  <sheetProtection sheet="1" formatColumns="0" formatRows="0" objects="1" scenarios="1" spinCount="100000" saltValue="8ZBN8IhOtn9ls8U4nHdn7hH7tWb8aBboExDeDSQ7u6Eu9bKnmb/wPesXS5f+lp+NteW06kBf81MmrCzQGPoUrQ==" hashValue="Z9w94t9N80LznFGw92c5W4+aaNJjTBxjSjnJB55yZxpZmc24glKUNU7U7++PCHzfUAG2UwHF8NBgoA1tnBJedw==" algorithmName="SHA-512" password="CC35"/>
  <mergeCells count="41">
    <mergeCell ref="BE5:BE32"/>
    <mergeCell ref="W30:AE30"/>
    <mergeCell ref="X32:AB32"/>
    <mergeCell ref="AK32:AO32"/>
    <mergeCell ref="AR2:BE2"/>
    <mergeCell ref="K5:AO5"/>
    <mergeCell ref="W28:AE28"/>
    <mergeCell ref="AK28:AO28"/>
    <mergeCell ref="AN52:AP52"/>
    <mergeCell ref="W29:AE29"/>
    <mergeCell ref="AK29:AO29"/>
    <mergeCell ref="L42:AO42"/>
    <mergeCell ref="AM44:AN44"/>
    <mergeCell ref="AM46:AP46"/>
    <mergeCell ref="AS46:AT48"/>
    <mergeCell ref="C49:G49"/>
    <mergeCell ref="I49:AF49"/>
    <mergeCell ref="AG49:AM49"/>
    <mergeCell ref="AN49:AP49"/>
    <mergeCell ref="AG52:AM52"/>
    <mergeCell ref="D52:H52"/>
    <mergeCell ref="AG51:AM51"/>
    <mergeCell ref="AN51:AP51"/>
    <mergeCell ref="L29:O29"/>
    <mergeCell ref="L28:O28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AK27:AO27"/>
    <mergeCell ref="L30:O30"/>
    <mergeCell ref="AK30:AO30"/>
    <mergeCell ref="K6:AO6"/>
    <mergeCell ref="J52:AF52"/>
  </mergeCells>
  <hyperlinks>
    <hyperlink ref="K1:S1" location="C2" display="1) Rekapitulace stavby"/>
    <hyperlink ref="W1:AI1" location="C51" display="2) Rekapitulace objektů stavby a soupisů prací"/>
    <hyperlink ref="A52" location="'5 - Bytová jednotka č.5'!C2" display="/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1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0"/>
      <c r="B1" s="132"/>
      <c r="C1" s="132"/>
      <c r="D1" s="133" t="s">
        <v>1</v>
      </c>
      <c r="E1" s="132"/>
      <c r="F1" s="134" t="s">
        <v>82</v>
      </c>
      <c r="G1" s="134" t="s">
        <v>83</v>
      </c>
      <c r="H1" s="134"/>
      <c r="I1" s="135"/>
      <c r="J1" s="134" t="s">
        <v>84</v>
      </c>
      <c r="K1" s="133" t="s">
        <v>85</v>
      </c>
      <c r="L1" s="134" t="s">
        <v>86</v>
      </c>
      <c r="M1" s="134"/>
      <c r="N1" s="134"/>
      <c r="O1" s="134"/>
      <c r="P1" s="134"/>
      <c r="Q1" s="134"/>
      <c r="R1" s="134"/>
      <c r="S1" s="134"/>
      <c r="T1" s="134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ht="36.96" customHeight="1">
      <c r="L2"/>
      <c r="AT2" s="23" t="s">
        <v>81</v>
      </c>
    </row>
    <row r="3" ht="6.96" customHeight="1">
      <c r="B3" s="24"/>
      <c r="C3" s="25"/>
      <c r="D3" s="25"/>
      <c r="E3" s="25"/>
      <c r="F3" s="25"/>
      <c r="G3" s="25"/>
      <c r="H3" s="25"/>
      <c r="I3" s="136"/>
      <c r="J3" s="25"/>
      <c r="K3" s="26"/>
      <c r="AT3" s="23" t="s">
        <v>80</v>
      </c>
    </row>
    <row r="4" ht="36.96" customHeight="1">
      <c r="B4" s="27"/>
      <c r="C4" s="28"/>
      <c r="D4" s="29" t="s">
        <v>87</v>
      </c>
      <c r="E4" s="28"/>
      <c r="F4" s="28"/>
      <c r="G4" s="28"/>
      <c r="H4" s="28"/>
      <c r="I4" s="137"/>
      <c r="J4" s="28"/>
      <c r="K4" s="30"/>
      <c r="M4" s="31" t="s">
        <v>12</v>
      </c>
      <c r="AT4" s="23" t="s">
        <v>6</v>
      </c>
    </row>
    <row r="5" ht="6.96" customHeight="1">
      <c r="B5" s="27"/>
      <c r="C5" s="28"/>
      <c r="D5" s="28"/>
      <c r="E5" s="28"/>
      <c r="F5" s="28"/>
      <c r="G5" s="28"/>
      <c r="H5" s="28"/>
      <c r="I5" s="137"/>
      <c r="J5" s="28"/>
      <c r="K5" s="30"/>
    </row>
    <row r="6">
      <c r="B6" s="27"/>
      <c r="C6" s="28"/>
      <c r="D6" s="39" t="s">
        <v>18</v>
      </c>
      <c r="E6" s="28"/>
      <c r="F6" s="28"/>
      <c r="G6" s="28"/>
      <c r="H6" s="28"/>
      <c r="I6" s="137"/>
      <c r="J6" s="28"/>
      <c r="K6" s="30"/>
    </row>
    <row r="7" ht="16.5" customHeight="1">
      <c r="B7" s="27"/>
      <c r="C7" s="28"/>
      <c r="D7" s="28"/>
      <c r="E7" s="138" t="str">
        <f>'Rekapitulace stavby'!K6</f>
        <v>Horymírova 2975/4</v>
      </c>
      <c r="F7" s="39"/>
      <c r="G7" s="39"/>
      <c r="H7" s="39"/>
      <c r="I7" s="137"/>
      <c r="J7" s="28"/>
      <c r="K7" s="30"/>
    </row>
    <row r="8" s="1" customFormat="1">
      <c r="B8" s="45"/>
      <c r="C8" s="46"/>
      <c r="D8" s="39" t="s">
        <v>88</v>
      </c>
      <c r="E8" s="46"/>
      <c r="F8" s="46"/>
      <c r="G8" s="46"/>
      <c r="H8" s="46"/>
      <c r="I8" s="139"/>
      <c r="J8" s="46"/>
      <c r="K8" s="50"/>
    </row>
    <row r="9" s="1" customFormat="1" ht="36.96" customHeight="1">
      <c r="B9" s="45"/>
      <c r="C9" s="46"/>
      <c r="D9" s="46"/>
      <c r="E9" s="140" t="s">
        <v>89</v>
      </c>
      <c r="F9" s="46"/>
      <c r="G9" s="46"/>
      <c r="H9" s="46"/>
      <c r="I9" s="139"/>
      <c r="J9" s="46"/>
      <c r="K9" s="50"/>
    </row>
    <row r="10" s="1" customFormat="1">
      <c r="B10" s="45"/>
      <c r="C10" s="46"/>
      <c r="D10" s="46"/>
      <c r="E10" s="46"/>
      <c r="F10" s="46"/>
      <c r="G10" s="46"/>
      <c r="H10" s="46"/>
      <c r="I10" s="139"/>
      <c r="J10" s="46"/>
      <c r="K10" s="50"/>
    </row>
    <row r="11" s="1" customFormat="1" ht="14.4" customHeight="1">
      <c r="B11" s="45"/>
      <c r="C11" s="46"/>
      <c r="D11" s="39" t="s">
        <v>20</v>
      </c>
      <c r="E11" s="46"/>
      <c r="F11" s="34" t="s">
        <v>21</v>
      </c>
      <c r="G11" s="46"/>
      <c r="H11" s="46"/>
      <c r="I11" s="141" t="s">
        <v>22</v>
      </c>
      <c r="J11" s="34" t="s">
        <v>21</v>
      </c>
      <c r="K11" s="50"/>
    </row>
    <row r="12" s="1" customFormat="1" ht="14.4" customHeight="1">
      <c r="B12" s="45"/>
      <c r="C12" s="46"/>
      <c r="D12" s="39" t="s">
        <v>23</v>
      </c>
      <c r="E12" s="46"/>
      <c r="F12" s="34" t="s">
        <v>24</v>
      </c>
      <c r="G12" s="46"/>
      <c r="H12" s="46"/>
      <c r="I12" s="141" t="s">
        <v>25</v>
      </c>
      <c r="J12" s="142" t="str">
        <f>'Rekapitulace stavby'!AN8</f>
        <v>20. 8. 2019</v>
      </c>
      <c r="K12" s="50"/>
    </row>
    <row r="13" s="1" customFormat="1" ht="10.8" customHeight="1">
      <c r="B13" s="45"/>
      <c r="C13" s="46"/>
      <c r="D13" s="46"/>
      <c r="E13" s="46"/>
      <c r="F13" s="46"/>
      <c r="G13" s="46"/>
      <c r="H13" s="46"/>
      <c r="I13" s="139"/>
      <c r="J13" s="46"/>
      <c r="K13" s="50"/>
    </row>
    <row r="14" s="1" customFormat="1" ht="14.4" customHeight="1">
      <c r="B14" s="45"/>
      <c r="C14" s="46"/>
      <c r="D14" s="39" t="s">
        <v>27</v>
      </c>
      <c r="E14" s="46"/>
      <c r="F14" s="46"/>
      <c r="G14" s="46"/>
      <c r="H14" s="46"/>
      <c r="I14" s="141" t="s">
        <v>28</v>
      </c>
      <c r="J14" s="34" t="str">
        <f>IF('Rekapitulace stavby'!AN10="","",'Rekapitulace stavby'!AN10)</f>
        <v/>
      </c>
      <c r="K14" s="50"/>
    </row>
    <row r="15" s="1" customFormat="1" ht="18" customHeight="1">
      <c r="B15" s="45"/>
      <c r="C15" s="46"/>
      <c r="D15" s="46"/>
      <c r="E15" s="34" t="str">
        <f>IF('Rekapitulace stavby'!E11="","",'Rekapitulace stavby'!E11)</f>
        <v xml:space="preserve"> </v>
      </c>
      <c r="F15" s="46"/>
      <c r="G15" s="46"/>
      <c r="H15" s="46"/>
      <c r="I15" s="141" t="s">
        <v>29</v>
      </c>
      <c r="J15" s="34" t="str">
        <f>IF('Rekapitulace stavby'!AN11="","",'Rekapitulace stavby'!AN11)</f>
        <v/>
      </c>
      <c r="K15" s="50"/>
    </row>
    <row r="16" s="1" customFormat="1" ht="6.96" customHeight="1">
      <c r="B16" s="45"/>
      <c r="C16" s="46"/>
      <c r="D16" s="46"/>
      <c r="E16" s="46"/>
      <c r="F16" s="46"/>
      <c r="G16" s="46"/>
      <c r="H16" s="46"/>
      <c r="I16" s="139"/>
      <c r="J16" s="46"/>
      <c r="K16" s="50"/>
    </row>
    <row r="17" s="1" customFormat="1" ht="14.4" customHeight="1">
      <c r="B17" s="45"/>
      <c r="C17" s="46"/>
      <c r="D17" s="39" t="s">
        <v>30</v>
      </c>
      <c r="E17" s="46"/>
      <c r="F17" s="46"/>
      <c r="G17" s="46"/>
      <c r="H17" s="46"/>
      <c r="I17" s="141" t="s">
        <v>28</v>
      </c>
      <c r="J17" s="34" t="str">
        <f>IF('Rekapitulace stavby'!AN13="Vyplň údaj","",IF('Rekapitulace stavby'!AN13="","",'Rekapitulace stavby'!AN13))</f>
        <v/>
      </c>
      <c r="K17" s="50"/>
    </row>
    <row r="18" s="1" customFormat="1" ht="18" customHeight="1">
      <c r="B18" s="45"/>
      <c r="C18" s="46"/>
      <c r="D18" s="46"/>
      <c r="E18" s="34" t="str">
        <f>IF('Rekapitulace stavby'!E14="Vyplň údaj","",IF('Rekapitulace stavby'!E14="","",'Rekapitulace stavby'!E14))</f>
        <v/>
      </c>
      <c r="F18" s="46"/>
      <c r="G18" s="46"/>
      <c r="H18" s="46"/>
      <c r="I18" s="141" t="s">
        <v>29</v>
      </c>
      <c r="J18" s="34" t="str">
        <f>IF('Rekapitulace stavby'!AN14="Vyplň údaj","",IF('Rekapitulace stavby'!AN14="","",'Rekapitulace stavby'!AN14))</f>
        <v/>
      </c>
      <c r="K18" s="50"/>
    </row>
    <row r="19" s="1" customFormat="1" ht="6.96" customHeight="1">
      <c r="B19" s="45"/>
      <c r="C19" s="46"/>
      <c r="D19" s="46"/>
      <c r="E19" s="46"/>
      <c r="F19" s="46"/>
      <c r="G19" s="46"/>
      <c r="H19" s="46"/>
      <c r="I19" s="139"/>
      <c r="J19" s="46"/>
      <c r="K19" s="50"/>
    </row>
    <row r="20" s="1" customFormat="1" ht="14.4" customHeight="1">
      <c r="B20" s="45"/>
      <c r="C20" s="46"/>
      <c r="D20" s="39" t="s">
        <v>32</v>
      </c>
      <c r="E20" s="46"/>
      <c r="F20" s="46"/>
      <c r="G20" s="46"/>
      <c r="H20" s="46"/>
      <c r="I20" s="141" t="s">
        <v>28</v>
      </c>
      <c r="J20" s="34" t="s">
        <v>33</v>
      </c>
      <c r="K20" s="50"/>
    </row>
    <row r="21" s="1" customFormat="1" ht="18" customHeight="1">
      <c r="B21" s="45"/>
      <c r="C21" s="46"/>
      <c r="D21" s="46"/>
      <c r="E21" s="34" t="s">
        <v>34</v>
      </c>
      <c r="F21" s="46"/>
      <c r="G21" s="46"/>
      <c r="H21" s="46"/>
      <c r="I21" s="141" t="s">
        <v>29</v>
      </c>
      <c r="J21" s="34" t="s">
        <v>35</v>
      </c>
      <c r="K21" s="50"/>
    </row>
    <row r="22" s="1" customFormat="1" ht="6.96" customHeight="1">
      <c r="B22" s="45"/>
      <c r="C22" s="46"/>
      <c r="D22" s="46"/>
      <c r="E22" s="46"/>
      <c r="F22" s="46"/>
      <c r="G22" s="46"/>
      <c r="H22" s="46"/>
      <c r="I22" s="139"/>
      <c r="J22" s="46"/>
      <c r="K22" s="50"/>
    </row>
    <row r="23" s="1" customFormat="1" ht="14.4" customHeight="1">
      <c r="B23" s="45"/>
      <c r="C23" s="46"/>
      <c r="D23" s="39" t="s">
        <v>37</v>
      </c>
      <c r="E23" s="46"/>
      <c r="F23" s="46"/>
      <c r="G23" s="46"/>
      <c r="H23" s="46"/>
      <c r="I23" s="139"/>
      <c r="J23" s="46"/>
      <c r="K23" s="50"/>
    </row>
    <row r="24" s="6" customFormat="1" ht="16.5" customHeight="1">
      <c r="B24" s="143"/>
      <c r="C24" s="144"/>
      <c r="D24" s="144"/>
      <c r="E24" s="43" t="s">
        <v>21</v>
      </c>
      <c r="F24" s="43"/>
      <c r="G24" s="43"/>
      <c r="H24" s="43"/>
      <c r="I24" s="145"/>
      <c r="J24" s="144"/>
      <c r="K24" s="146"/>
    </row>
    <row r="25" s="1" customFormat="1" ht="6.96" customHeight="1">
      <c r="B25" s="45"/>
      <c r="C25" s="46"/>
      <c r="D25" s="46"/>
      <c r="E25" s="46"/>
      <c r="F25" s="46"/>
      <c r="G25" s="46"/>
      <c r="H25" s="46"/>
      <c r="I25" s="139"/>
      <c r="J25" s="46"/>
      <c r="K25" s="50"/>
    </row>
    <row r="26" s="1" customFormat="1" ht="6.96" customHeight="1">
      <c r="B26" s="45"/>
      <c r="C26" s="46"/>
      <c r="D26" s="105"/>
      <c r="E26" s="105"/>
      <c r="F26" s="105"/>
      <c r="G26" s="105"/>
      <c r="H26" s="105"/>
      <c r="I26" s="147"/>
      <c r="J26" s="105"/>
      <c r="K26" s="148"/>
    </row>
    <row r="27" s="1" customFormat="1" ht="25.44" customHeight="1">
      <c r="B27" s="45"/>
      <c r="C27" s="46"/>
      <c r="D27" s="149" t="s">
        <v>38</v>
      </c>
      <c r="E27" s="46"/>
      <c r="F27" s="46"/>
      <c r="G27" s="46"/>
      <c r="H27" s="46"/>
      <c r="I27" s="139"/>
      <c r="J27" s="150">
        <f>ROUND(J102,2)</f>
        <v>0</v>
      </c>
      <c r="K27" s="50"/>
    </row>
    <row r="28" s="1" customFormat="1" ht="6.96" customHeight="1">
      <c r="B28" s="45"/>
      <c r="C28" s="46"/>
      <c r="D28" s="105"/>
      <c r="E28" s="105"/>
      <c r="F28" s="105"/>
      <c r="G28" s="105"/>
      <c r="H28" s="105"/>
      <c r="I28" s="147"/>
      <c r="J28" s="105"/>
      <c r="K28" s="148"/>
    </row>
    <row r="29" s="1" customFormat="1" ht="14.4" customHeight="1">
      <c r="B29" s="45"/>
      <c r="C29" s="46"/>
      <c r="D29" s="46"/>
      <c r="E29" s="46"/>
      <c r="F29" s="51" t="s">
        <v>40</v>
      </c>
      <c r="G29" s="46"/>
      <c r="H29" s="46"/>
      <c r="I29" s="151" t="s">
        <v>39</v>
      </c>
      <c r="J29" s="51" t="s">
        <v>41</v>
      </c>
      <c r="K29" s="50"/>
    </row>
    <row r="30" s="1" customFormat="1" ht="14.4" customHeight="1">
      <c r="B30" s="45"/>
      <c r="C30" s="46"/>
      <c r="D30" s="54" t="s">
        <v>42</v>
      </c>
      <c r="E30" s="54" t="s">
        <v>43</v>
      </c>
      <c r="F30" s="152">
        <f>ROUND(SUM(BE102:BE417), 2)</f>
        <v>0</v>
      </c>
      <c r="G30" s="46"/>
      <c r="H30" s="46"/>
      <c r="I30" s="153">
        <v>0.20999999999999999</v>
      </c>
      <c r="J30" s="152">
        <f>ROUND(ROUND((SUM(BE102:BE417)), 2)*I30, 2)</f>
        <v>0</v>
      </c>
      <c r="K30" s="50"/>
    </row>
    <row r="31" s="1" customFormat="1" ht="14.4" customHeight="1">
      <c r="B31" s="45"/>
      <c r="C31" s="46"/>
      <c r="D31" s="46"/>
      <c r="E31" s="54" t="s">
        <v>44</v>
      </c>
      <c r="F31" s="152">
        <f>ROUND(SUM(BF102:BF417), 2)</f>
        <v>0</v>
      </c>
      <c r="G31" s="46"/>
      <c r="H31" s="46"/>
      <c r="I31" s="153">
        <v>0.14999999999999999</v>
      </c>
      <c r="J31" s="152">
        <f>ROUND(ROUND((SUM(BF102:BF417)), 2)*I31, 2)</f>
        <v>0</v>
      </c>
      <c r="K31" s="50"/>
    </row>
    <row r="32" hidden="1" s="1" customFormat="1" ht="14.4" customHeight="1">
      <c r="B32" s="45"/>
      <c r="C32" s="46"/>
      <c r="D32" s="46"/>
      <c r="E32" s="54" t="s">
        <v>45</v>
      </c>
      <c r="F32" s="152">
        <f>ROUND(SUM(BG102:BG417), 2)</f>
        <v>0</v>
      </c>
      <c r="G32" s="46"/>
      <c r="H32" s="46"/>
      <c r="I32" s="153">
        <v>0.20999999999999999</v>
      </c>
      <c r="J32" s="152">
        <v>0</v>
      </c>
      <c r="K32" s="50"/>
    </row>
    <row r="33" hidden="1" s="1" customFormat="1" ht="14.4" customHeight="1">
      <c r="B33" s="45"/>
      <c r="C33" s="46"/>
      <c r="D33" s="46"/>
      <c r="E33" s="54" t="s">
        <v>46</v>
      </c>
      <c r="F33" s="152">
        <f>ROUND(SUM(BH102:BH417), 2)</f>
        <v>0</v>
      </c>
      <c r="G33" s="46"/>
      <c r="H33" s="46"/>
      <c r="I33" s="153">
        <v>0.14999999999999999</v>
      </c>
      <c r="J33" s="152">
        <v>0</v>
      </c>
      <c r="K33" s="50"/>
    </row>
    <row r="34" hidden="1" s="1" customFormat="1" ht="14.4" customHeight="1">
      <c r="B34" s="45"/>
      <c r="C34" s="46"/>
      <c r="D34" s="46"/>
      <c r="E34" s="54" t="s">
        <v>47</v>
      </c>
      <c r="F34" s="152">
        <f>ROUND(SUM(BI102:BI417), 2)</f>
        <v>0</v>
      </c>
      <c r="G34" s="46"/>
      <c r="H34" s="46"/>
      <c r="I34" s="153">
        <v>0</v>
      </c>
      <c r="J34" s="152">
        <v>0</v>
      </c>
      <c r="K34" s="50"/>
    </row>
    <row r="35" s="1" customFormat="1" ht="6.96" customHeight="1">
      <c r="B35" s="45"/>
      <c r="C35" s="46"/>
      <c r="D35" s="46"/>
      <c r="E35" s="46"/>
      <c r="F35" s="46"/>
      <c r="G35" s="46"/>
      <c r="H35" s="46"/>
      <c r="I35" s="139"/>
      <c r="J35" s="46"/>
      <c r="K35" s="50"/>
    </row>
    <row r="36" s="1" customFormat="1" ht="25.44" customHeight="1">
      <c r="B36" s="45"/>
      <c r="C36" s="154"/>
      <c r="D36" s="155" t="s">
        <v>48</v>
      </c>
      <c r="E36" s="97"/>
      <c r="F36" s="97"/>
      <c r="G36" s="156" t="s">
        <v>49</v>
      </c>
      <c r="H36" s="157" t="s">
        <v>50</v>
      </c>
      <c r="I36" s="158"/>
      <c r="J36" s="159">
        <f>SUM(J27:J34)</f>
        <v>0</v>
      </c>
      <c r="K36" s="160"/>
    </row>
    <row r="37" s="1" customFormat="1" ht="14.4" customHeight="1">
      <c r="B37" s="66"/>
      <c r="C37" s="67"/>
      <c r="D37" s="67"/>
      <c r="E37" s="67"/>
      <c r="F37" s="67"/>
      <c r="G37" s="67"/>
      <c r="H37" s="67"/>
      <c r="I37" s="161"/>
      <c r="J37" s="67"/>
      <c r="K37" s="68"/>
    </row>
    <row r="41" s="1" customFormat="1" ht="6.96" customHeight="1">
      <c r="B41" s="162"/>
      <c r="C41" s="163"/>
      <c r="D41" s="163"/>
      <c r="E41" s="163"/>
      <c r="F41" s="163"/>
      <c r="G41" s="163"/>
      <c r="H41" s="163"/>
      <c r="I41" s="164"/>
      <c r="J41" s="163"/>
      <c r="K41" s="165"/>
    </row>
    <row r="42" s="1" customFormat="1" ht="36.96" customHeight="1">
      <c r="B42" s="45"/>
      <c r="C42" s="29" t="s">
        <v>90</v>
      </c>
      <c r="D42" s="46"/>
      <c r="E42" s="46"/>
      <c r="F42" s="46"/>
      <c r="G42" s="46"/>
      <c r="H42" s="46"/>
      <c r="I42" s="139"/>
      <c r="J42" s="46"/>
      <c r="K42" s="50"/>
    </row>
    <row r="43" s="1" customFormat="1" ht="6.96" customHeight="1">
      <c r="B43" s="45"/>
      <c r="C43" s="46"/>
      <c r="D43" s="46"/>
      <c r="E43" s="46"/>
      <c r="F43" s="46"/>
      <c r="G43" s="46"/>
      <c r="H43" s="46"/>
      <c r="I43" s="139"/>
      <c r="J43" s="46"/>
      <c r="K43" s="50"/>
    </row>
    <row r="44" s="1" customFormat="1" ht="14.4" customHeight="1">
      <c r="B44" s="45"/>
      <c r="C44" s="39" t="s">
        <v>18</v>
      </c>
      <c r="D44" s="46"/>
      <c r="E44" s="46"/>
      <c r="F44" s="46"/>
      <c r="G44" s="46"/>
      <c r="H44" s="46"/>
      <c r="I44" s="139"/>
      <c r="J44" s="46"/>
      <c r="K44" s="50"/>
    </row>
    <row r="45" s="1" customFormat="1" ht="16.5" customHeight="1">
      <c r="B45" s="45"/>
      <c r="C45" s="46"/>
      <c r="D45" s="46"/>
      <c r="E45" s="138" t="str">
        <f>E7</f>
        <v>Horymírova 2975/4</v>
      </c>
      <c r="F45" s="39"/>
      <c r="G45" s="39"/>
      <c r="H45" s="39"/>
      <c r="I45" s="139"/>
      <c r="J45" s="46"/>
      <c r="K45" s="50"/>
    </row>
    <row r="46" s="1" customFormat="1" ht="14.4" customHeight="1">
      <c r="B46" s="45"/>
      <c r="C46" s="39" t="s">
        <v>88</v>
      </c>
      <c r="D46" s="46"/>
      <c r="E46" s="46"/>
      <c r="F46" s="46"/>
      <c r="G46" s="46"/>
      <c r="H46" s="46"/>
      <c r="I46" s="139"/>
      <c r="J46" s="46"/>
      <c r="K46" s="50"/>
    </row>
    <row r="47" s="1" customFormat="1" ht="17.25" customHeight="1">
      <c r="B47" s="45"/>
      <c r="C47" s="46"/>
      <c r="D47" s="46"/>
      <c r="E47" s="140" t="str">
        <f>E9</f>
        <v>5 - Bytová jednotka č.5</v>
      </c>
      <c r="F47" s="46"/>
      <c r="G47" s="46"/>
      <c r="H47" s="46"/>
      <c r="I47" s="139"/>
      <c r="J47" s="46"/>
      <c r="K47" s="50"/>
    </row>
    <row r="48" s="1" customFormat="1" ht="6.96" customHeight="1">
      <c r="B48" s="45"/>
      <c r="C48" s="46"/>
      <c r="D48" s="46"/>
      <c r="E48" s="46"/>
      <c r="F48" s="46"/>
      <c r="G48" s="46"/>
      <c r="H48" s="46"/>
      <c r="I48" s="139"/>
      <c r="J48" s="46"/>
      <c r="K48" s="50"/>
    </row>
    <row r="49" s="1" customFormat="1" ht="18" customHeight="1">
      <c r="B49" s="45"/>
      <c r="C49" s="39" t="s">
        <v>23</v>
      </c>
      <c r="D49" s="46"/>
      <c r="E49" s="46"/>
      <c r="F49" s="34" t="str">
        <f>F12</f>
        <v xml:space="preserve"> </v>
      </c>
      <c r="G49" s="46"/>
      <c r="H49" s="46"/>
      <c r="I49" s="141" t="s">
        <v>25</v>
      </c>
      <c r="J49" s="142" t="str">
        <f>IF(J12="","",J12)</f>
        <v>20. 8. 2019</v>
      </c>
      <c r="K49" s="50"/>
    </row>
    <row r="50" s="1" customFormat="1" ht="6.96" customHeight="1">
      <c r="B50" s="45"/>
      <c r="C50" s="46"/>
      <c r="D50" s="46"/>
      <c r="E50" s="46"/>
      <c r="F50" s="46"/>
      <c r="G50" s="46"/>
      <c r="H50" s="46"/>
      <c r="I50" s="139"/>
      <c r="J50" s="46"/>
      <c r="K50" s="50"/>
    </row>
    <row r="51" s="1" customFormat="1">
      <c r="B51" s="45"/>
      <c r="C51" s="39" t="s">
        <v>27</v>
      </c>
      <c r="D51" s="46"/>
      <c r="E51" s="46"/>
      <c r="F51" s="34" t="str">
        <f>E15</f>
        <v xml:space="preserve"> </v>
      </c>
      <c r="G51" s="46"/>
      <c r="H51" s="46"/>
      <c r="I51" s="141" t="s">
        <v>32</v>
      </c>
      <c r="J51" s="43" t="str">
        <f>E21</f>
        <v>Ing. Vladimír Slonka</v>
      </c>
      <c r="K51" s="50"/>
    </row>
    <row r="52" s="1" customFormat="1" ht="14.4" customHeight="1">
      <c r="B52" s="45"/>
      <c r="C52" s="39" t="s">
        <v>30</v>
      </c>
      <c r="D52" s="46"/>
      <c r="E52" s="46"/>
      <c r="F52" s="34" t="str">
        <f>IF(E18="","",E18)</f>
        <v/>
      </c>
      <c r="G52" s="46"/>
      <c r="H52" s="46"/>
      <c r="I52" s="139"/>
      <c r="J52" s="166"/>
      <c r="K52" s="50"/>
    </row>
    <row r="53" s="1" customFormat="1" ht="10.32" customHeight="1">
      <c r="B53" s="45"/>
      <c r="C53" s="46"/>
      <c r="D53" s="46"/>
      <c r="E53" s="46"/>
      <c r="F53" s="46"/>
      <c r="G53" s="46"/>
      <c r="H53" s="46"/>
      <c r="I53" s="139"/>
      <c r="J53" s="46"/>
      <c r="K53" s="50"/>
    </row>
    <row r="54" s="1" customFormat="1" ht="29.28" customHeight="1">
      <c r="B54" s="45"/>
      <c r="C54" s="167" t="s">
        <v>91</v>
      </c>
      <c r="D54" s="154"/>
      <c r="E54" s="154"/>
      <c r="F54" s="154"/>
      <c r="G54" s="154"/>
      <c r="H54" s="154"/>
      <c r="I54" s="168"/>
      <c r="J54" s="169" t="s">
        <v>92</v>
      </c>
      <c r="K54" s="170"/>
    </row>
    <row r="55" s="1" customFormat="1" ht="10.32" customHeight="1">
      <c r="B55" s="45"/>
      <c r="C55" s="46"/>
      <c r="D55" s="46"/>
      <c r="E55" s="46"/>
      <c r="F55" s="46"/>
      <c r="G55" s="46"/>
      <c r="H55" s="46"/>
      <c r="I55" s="139"/>
      <c r="J55" s="46"/>
      <c r="K55" s="50"/>
    </row>
    <row r="56" s="1" customFormat="1" ht="29.28" customHeight="1">
      <c r="B56" s="45"/>
      <c r="C56" s="171" t="s">
        <v>93</v>
      </c>
      <c r="D56" s="46"/>
      <c r="E56" s="46"/>
      <c r="F56" s="46"/>
      <c r="G56" s="46"/>
      <c r="H56" s="46"/>
      <c r="I56" s="139"/>
      <c r="J56" s="150">
        <f>J102</f>
        <v>0</v>
      </c>
      <c r="K56" s="50"/>
      <c r="AU56" s="23" t="s">
        <v>94</v>
      </c>
    </row>
    <row r="57" s="7" customFormat="1" ht="24.96" customHeight="1">
      <c r="B57" s="172"/>
      <c r="C57" s="173"/>
      <c r="D57" s="174" t="s">
        <v>95</v>
      </c>
      <c r="E57" s="175"/>
      <c r="F57" s="175"/>
      <c r="G57" s="175"/>
      <c r="H57" s="175"/>
      <c r="I57" s="176"/>
      <c r="J57" s="177">
        <f>J103</f>
        <v>0</v>
      </c>
      <c r="K57" s="178"/>
    </row>
    <row r="58" s="8" customFormat="1" ht="19.92" customHeight="1">
      <c r="B58" s="179"/>
      <c r="C58" s="180"/>
      <c r="D58" s="181" t="s">
        <v>96</v>
      </c>
      <c r="E58" s="182"/>
      <c r="F58" s="182"/>
      <c r="G58" s="182"/>
      <c r="H58" s="182"/>
      <c r="I58" s="183"/>
      <c r="J58" s="184">
        <f>J104</f>
        <v>0</v>
      </c>
      <c r="K58" s="185"/>
    </row>
    <row r="59" s="8" customFormat="1" ht="19.92" customHeight="1">
      <c r="B59" s="179"/>
      <c r="C59" s="180"/>
      <c r="D59" s="181" t="s">
        <v>97</v>
      </c>
      <c r="E59" s="182"/>
      <c r="F59" s="182"/>
      <c r="G59" s="182"/>
      <c r="H59" s="182"/>
      <c r="I59" s="183"/>
      <c r="J59" s="184">
        <f>J107</f>
        <v>0</v>
      </c>
      <c r="K59" s="185"/>
    </row>
    <row r="60" s="8" customFormat="1" ht="19.92" customHeight="1">
      <c r="B60" s="179"/>
      <c r="C60" s="180"/>
      <c r="D60" s="181" t="s">
        <v>98</v>
      </c>
      <c r="E60" s="182"/>
      <c r="F60" s="182"/>
      <c r="G60" s="182"/>
      <c r="H60" s="182"/>
      <c r="I60" s="183"/>
      <c r="J60" s="184">
        <f>J127</f>
        <v>0</v>
      </c>
      <c r="K60" s="185"/>
    </row>
    <row r="61" s="8" customFormat="1" ht="19.92" customHeight="1">
      <c r="B61" s="179"/>
      <c r="C61" s="180"/>
      <c r="D61" s="181" t="s">
        <v>99</v>
      </c>
      <c r="E61" s="182"/>
      <c r="F61" s="182"/>
      <c r="G61" s="182"/>
      <c r="H61" s="182"/>
      <c r="I61" s="183"/>
      <c r="J61" s="184">
        <f>J149</f>
        <v>0</v>
      </c>
      <c r="K61" s="185"/>
    </row>
    <row r="62" s="8" customFormat="1" ht="19.92" customHeight="1">
      <c r="B62" s="179"/>
      <c r="C62" s="180"/>
      <c r="D62" s="181" t="s">
        <v>100</v>
      </c>
      <c r="E62" s="182"/>
      <c r="F62" s="182"/>
      <c r="G62" s="182"/>
      <c r="H62" s="182"/>
      <c r="I62" s="183"/>
      <c r="J62" s="184">
        <f>J157</f>
        <v>0</v>
      </c>
      <c r="K62" s="185"/>
    </row>
    <row r="63" s="7" customFormat="1" ht="24.96" customHeight="1">
      <c r="B63" s="172"/>
      <c r="C63" s="173"/>
      <c r="D63" s="174" t="s">
        <v>101</v>
      </c>
      <c r="E63" s="175"/>
      <c r="F63" s="175"/>
      <c r="G63" s="175"/>
      <c r="H63" s="175"/>
      <c r="I63" s="176"/>
      <c r="J63" s="177">
        <f>J161</f>
        <v>0</v>
      </c>
      <c r="K63" s="178"/>
    </row>
    <row r="64" s="8" customFormat="1" ht="19.92" customHeight="1">
      <c r="B64" s="179"/>
      <c r="C64" s="180"/>
      <c r="D64" s="181" t="s">
        <v>102</v>
      </c>
      <c r="E64" s="182"/>
      <c r="F64" s="182"/>
      <c r="G64" s="182"/>
      <c r="H64" s="182"/>
      <c r="I64" s="183"/>
      <c r="J64" s="184">
        <f>J162</f>
        <v>0</v>
      </c>
      <c r="K64" s="185"/>
    </row>
    <row r="65" s="8" customFormat="1" ht="19.92" customHeight="1">
      <c r="B65" s="179"/>
      <c r="C65" s="180"/>
      <c r="D65" s="181" t="s">
        <v>103</v>
      </c>
      <c r="E65" s="182"/>
      <c r="F65" s="182"/>
      <c r="G65" s="182"/>
      <c r="H65" s="182"/>
      <c r="I65" s="183"/>
      <c r="J65" s="184">
        <f>J192</f>
        <v>0</v>
      </c>
      <c r="K65" s="185"/>
    </row>
    <row r="66" s="8" customFormat="1" ht="19.92" customHeight="1">
      <c r="B66" s="179"/>
      <c r="C66" s="180"/>
      <c r="D66" s="181" t="s">
        <v>104</v>
      </c>
      <c r="E66" s="182"/>
      <c r="F66" s="182"/>
      <c r="G66" s="182"/>
      <c r="H66" s="182"/>
      <c r="I66" s="183"/>
      <c r="J66" s="184">
        <f>J203</f>
        <v>0</v>
      </c>
      <c r="K66" s="185"/>
    </row>
    <row r="67" s="8" customFormat="1" ht="19.92" customHeight="1">
      <c r="B67" s="179"/>
      <c r="C67" s="180"/>
      <c r="D67" s="181" t="s">
        <v>105</v>
      </c>
      <c r="E67" s="182"/>
      <c r="F67" s="182"/>
      <c r="G67" s="182"/>
      <c r="H67" s="182"/>
      <c r="I67" s="183"/>
      <c r="J67" s="184">
        <f>J215</f>
        <v>0</v>
      </c>
      <c r="K67" s="185"/>
    </row>
    <row r="68" s="8" customFormat="1" ht="19.92" customHeight="1">
      <c r="B68" s="179"/>
      <c r="C68" s="180"/>
      <c r="D68" s="181" t="s">
        <v>106</v>
      </c>
      <c r="E68" s="182"/>
      <c r="F68" s="182"/>
      <c r="G68" s="182"/>
      <c r="H68" s="182"/>
      <c r="I68" s="183"/>
      <c r="J68" s="184">
        <f>J227</f>
        <v>0</v>
      </c>
      <c r="K68" s="185"/>
    </row>
    <row r="69" s="8" customFormat="1" ht="19.92" customHeight="1">
      <c r="B69" s="179"/>
      <c r="C69" s="180"/>
      <c r="D69" s="181" t="s">
        <v>107</v>
      </c>
      <c r="E69" s="182"/>
      <c r="F69" s="182"/>
      <c r="G69" s="182"/>
      <c r="H69" s="182"/>
      <c r="I69" s="183"/>
      <c r="J69" s="184">
        <f>J247</f>
        <v>0</v>
      </c>
      <c r="K69" s="185"/>
    </row>
    <row r="70" s="8" customFormat="1" ht="19.92" customHeight="1">
      <c r="B70" s="179"/>
      <c r="C70" s="180"/>
      <c r="D70" s="181" t="s">
        <v>108</v>
      </c>
      <c r="E70" s="182"/>
      <c r="F70" s="182"/>
      <c r="G70" s="182"/>
      <c r="H70" s="182"/>
      <c r="I70" s="183"/>
      <c r="J70" s="184">
        <f>J251</f>
        <v>0</v>
      </c>
      <c r="K70" s="185"/>
    </row>
    <row r="71" s="8" customFormat="1" ht="19.92" customHeight="1">
      <c r="B71" s="179"/>
      <c r="C71" s="180"/>
      <c r="D71" s="181" t="s">
        <v>109</v>
      </c>
      <c r="E71" s="182"/>
      <c r="F71" s="182"/>
      <c r="G71" s="182"/>
      <c r="H71" s="182"/>
      <c r="I71" s="183"/>
      <c r="J71" s="184">
        <f>J269</f>
        <v>0</v>
      </c>
      <c r="K71" s="185"/>
    </row>
    <row r="72" s="8" customFormat="1" ht="19.92" customHeight="1">
      <c r="B72" s="179"/>
      <c r="C72" s="180"/>
      <c r="D72" s="181" t="s">
        <v>110</v>
      </c>
      <c r="E72" s="182"/>
      <c r="F72" s="182"/>
      <c r="G72" s="182"/>
      <c r="H72" s="182"/>
      <c r="I72" s="183"/>
      <c r="J72" s="184">
        <f>J275</f>
        <v>0</v>
      </c>
      <c r="K72" s="185"/>
    </row>
    <row r="73" s="8" customFormat="1" ht="19.92" customHeight="1">
      <c r="B73" s="179"/>
      <c r="C73" s="180"/>
      <c r="D73" s="181" t="s">
        <v>111</v>
      </c>
      <c r="E73" s="182"/>
      <c r="F73" s="182"/>
      <c r="G73" s="182"/>
      <c r="H73" s="182"/>
      <c r="I73" s="183"/>
      <c r="J73" s="184">
        <f>J308</f>
        <v>0</v>
      </c>
      <c r="K73" s="185"/>
    </row>
    <row r="74" s="8" customFormat="1" ht="19.92" customHeight="1">
      <c r="B74" s="179"/>
      <c r="C74" s="180"/>
      <c r="D74" s="181" t="s">
        <v>112</v>
      </c>
      <c r="E74" s="182"/>
      <c r="F74" s="182"/>
      <c r="G74" s="182"/>
      <c r="H74" s="182"/>
      <c r="I74" s="183"/>
      <c r="J74" s="184">
        <f>J325</f>
        <v>0</v>
      </c>
      <c r="K74" s="185"/>
    </row>
    <row r="75" s="8" customFormat="1" ht="19.92" customHeight="1">
      <c r="B75" s="179"/>
      <c r="C75" s="180"/>
      <c r="D75" s="181" t="s">
        <v>113</v>
      </c>
      <c r="E75" s="182"/>
      <c r="F75" s="182"/>
      <c r="G75" s="182"/>
      <c r="H75" s="182"/>
      <c r="I75" s="183"/>
      <c r="J75" s="184">
        <f>J335</f>
        <v>0</v>
      </c>
      <c r="K75" s="185"/>
    </row>
    <row r="76" s="8" customFormat="1" ht="19.92" customHeight="1">
      <c r="B76" s="179"/>
      <c r="C76" s="180"/>
      <c r="D76" s="181" t="s">
        <v>114</v>
      </c>
      <c r="E76" s="182"/>
      <c r="F76" s="182"/>
      <c r="G76" s="182"/>
      <c r="H76" s="182"/>
      <c r="I76" s="183"/>
      <c r="J76" s="184">
        <f>J347</f>
        <v>0</v>
      </c>
      <c r="K76" s="185"/>
    </row>
    <row r="77" s="8" customFormat="1" ht="19.92" customHeight="1">
      <c r="B77" s="179"/>
      <c r="C77" s="180"/>
      <c r="D77" s="181" t="s">
        <v>115</v>
      </c>
      <c r="E77" s="182"/>
      <c r="F77" s="182"/>
      <c r="G77" s="182"/>
      <c r="H77" s="182"/>
      <c r="I77" s="183"/>
      <c r="J77" s="184">
        <f>J366</f>
        <v>0</v>
      </c>
      <c r="K77" s="185"/>
    </row>
    <row r="78" s="8" customFormat="1" ht="19.92" customHeight="1">
      <c r="B78" s="179"/>
      <c r="C78" s="180"/>
      <c r="D78" s="181" t="s">
        <v>116</v>
      </c>
      <c r="E78" s="182"/>
      <c r="F78" s="182"/>
      <c r="G78" s="182"/>
      <c r="H78" s="182"/>
      <c r="I78" s="183"/>
      <c r="J78" s="184">
        <f>J372</f>
        <v>0</v>
      </c>
      <c r="K78" s="185"/>
    </row>
    <row r="79" s="7" customFormat="1" ht="24.96" customHeight="1">
      <c r="B79" s="172"/>
      <c r="C79" s="173"/>
      <c r="D79" s="174" t="s">
        <v>117</v>
      </c>
      <c r="E79" s="175"/>
      <c r="F79" s="175"/>
      <c r="G79" s="175"/>
      <c r="H79" s="175"/>
      <c r="I79" s="176"/>
      <c r="J79" s="177">
        <f>J390</f>
        <v>0</v>
      </c>
      <c r="K79" s="178"/>
    </row>
    <row r="80" s="7" customFormat="1" ht="24.96" customHeight="1">
      <c r="B80" s="172"/>
      <c r="C80" s="173"/>
      <c r="D80" s="174" t="s">
        <v>118</v>
      </c>
      <c r="E80" s="175"/>
      <c r="F80" s="175"/>
      <c r="G80" s="175"/>
      <c r="H80" s="175"/>
      <c r="I80" s="176"/>
      <c r="J80" s="177">
        <f>J413</f>
        <v>0</v>
      </c>
      <c r="K80" s="178"/>
    </row>
    <row r="81" s="8" customFormat="1" ht="19.92" customHeight="1">
      <c r="B81" s="179"/>
      <c r="C81" s="180"/>
      <c r="D81" s="181" t="s">
        <v>119</v>
      </c>
      <c r="E81" s="182"/>
      <c r="F81" s="182"/>
      <c r="G81" s="182"/>
      <c r="H81" s="182"/>
      <c r="I81" s="183"/>
      <c r="J81" s="184">
        <f>J414</f>
        <v>0</v>
      </c>
      <c r="K81" s="185"/>
    </row>
    <row r="82" s="8" customFormat="1" ht="19.92" customHeight="1">
      <c r="B82" s="179"/>
      <c r="C82" s="180"/>
      <c r="D82" s="181" t="s">
        <v>120</v>
      </c>
      <c r="E82" s="182"/>
      <c r="F82" s="182"/>
      <c r="G82" s="182"/>
      <c r="H82" s="182"/>
      <c r="I82" s="183"/>
      <c r="J82" s="184">
        <f>J416</f>
        <v>0</v>
      </c>
      <c r="K82" s="185"/>
    </row>
    <row r="83" s="1" customFormat="1" ht="21.84" customHeight="1">
      <c r="B83" s="45"/>
      <c r="C83" s="46"/>
      <c r="D83" s="46"/>
      <c r="E83" s="46"/>
      <c r="F83" s="46"/>
      <c r="G83" s="46"/>
      <c r="H83" s="46"/>
      <c r="I83" s="139"/>
      <c r="J83" s="46"/>
      <c r="K83" s="50"/>
    </row>
    <row r="84" s="1" customFormat="1" ht="6.96" customHeight="1">
      <c r="B84" s="66"/>
      <c r="C84" s="67"/>
      <c r="D84" s="67"/>
      <c r="E84" s="67"/>
      <c r="F84" s="67"/>
      <c r="G84" s="67"/>
      <c r="H84" s="67"/>
      <c r="I84" s="161"/>
      <c r="J84" s="67"/>
      <c r="K84" s="68"/>
    </row>
    <row r="88" s="1" customFormat="1" ht="6.96" customHeight="1">
      <c r="B88" s="69"/>
      <c r="C88" s="70"/>
      <c r="D88" s="70"/>
      <c r="E88" s="70"/>
      <c r="F88" s="70"/>
      <c r="G88" s="70"/>
      <c r="H88" s="70"/>
      <c r="I88" s="164"/>
      <c r="J88" s="70"/>
      <c r="K88" s="70"/>
      <c r="L88" s="71"/>
    </row>
    <row r="89" s="1" customFormat="1" ht="36.96" customHeight="1">
      <c r="B89" s="45"/>
      <c r="C89" s="72" t="s">
        <v>121</v>
      </c>
      <c r="D89" s="73"/>
      <c r="E89" s="73"/>
      <c r="F89" s="73"/>
      <c r="G89" s="73"/>
      <c r="H89" s="73"/>
      <c r="I89" s="186"/>
      <c r="J89" s="73"/>
      <c r="K89" s="73"/>
      <c r="L89" s="71"/>
    </row>
    <row r="90" s="1" customFormat="1" ht="6.96" customHeight="1">
      <c r="B90" s="45"/>
      <c r="C90" s="73"/>
      <c r="D90" s="73"/>
      <c r="E90" s="73"/>
      <c r="F90" s="73"/>
      <c r="G90" s="73"/>
      <c r="H90" s="73"/>
      <c r="I90" s="186"/>
      <c r="J90" s="73"/>
      <c r="K90" s="73"/>
      <c r="L90" s="71"/>
    </row>
    <row r="91" s="1" customFormat="1" ht="14.4" customHeight="1">
      <c r="B91" s="45"/>
      <c r="C91" s="75" t="s">
        <v>18</v>
      </c>
      <c r="D91" s="73"/>
      <c r="E91" s="73"/>
      <c r="F91" s="73"/>
      <c r="G91" s="73"/>
      <c r="H91" s="73"/>
      <c r="I91" s="186"/>
      <c r="J91" s="73"/>
      <c r="K91" s="73"/>
      <c r="L91" s="71"/>
    </row>
    <row r="92" s="1" customFormat="1" ht="16.5" customHeight="1">
      <c r="B92" s="45"/>
      <c r="C92" s="73"/>
      <c r="D92" s="73"/>
      <c r="E92" s="187" t="str">
        <f>E7</f>
        <v>Horymírova 2975/4</v>
      </c>
      <c r="F92" s="75"/>
      <c r="G92" s="75"/>
      <c r="H92" s="75"/>
      <c r="I92" s="186"/>
      <c r="J92" s="73"/>
      <c r="K92" s="73"/>
      <c r="L92" s="71"/>
    </row>
    <row r="93" s="1" customFormat="1" ht="14.4" customHeight="1">
      <c r="B93" s="45"/>
      <c r="C93" s="75" t="s">
        <v>88</v>
      </c>
      <c r="D93" s="73"/>
      <c r="E93" s="73"/>
      <c r="F93" s="73"/>
      <c r="G93" s="73"/>
      <c r="H93" s="73"/>
      <c r="I93" s="186"/>
      <c r="J93" s="73"/>
      <c r="K93" s="73"/>
      <c r="L93" s="71"/>
    </row>
    <row r="94" s="1" customFormat="1" ht="17.25" customHeight="1">
      <c r="B94" s="45"/>
      <c r="C94" s="73"/>
      <c r="D94" s="73"/>
      <c r="E94" s="81" t="str">
        <f>E9</f>
        <v>5 - Bytová jednotka č.5</v>
      </c>
      <c r="F94" s="73"/>
      <c r="G94" s="73"/>
      <c r="H94" s="73"/>
      <c r="I94" s="186"/>
      <c r="J94" s="73"/>
      <c r="K94" s="73"/>
      <c r="L94" s="71"/>
    </row>
    <row r="95" s="1" customFormat="1" ht="6.96" customHeight="1">
      <c r="B95" s="45"/>
      <c r="C95" s="73"/>
      <c r="D95" s="73"/>
      <c r="E95" s="73"/>
      <c r="F95" s="73"/>
      <c r="G95" s="73"/>
      <c r="H95" s="73"/>
      <c r="I95" s="186"/>
      <c r="J95" s="73"/>
      <c r="K95" s="73"/>
      <c r="L95" s="71"/>
    </row>
    <row r="96" s="1" customFormat="1" ht="18" customHeight="1">
      <c r="B96" s="45"/>
      <c r="C96" s="75" t="s">
        <v>23</v>
      </c>
      <c r="D96" s="73"/>
      <c r="E96" s="73"/>
      <c r="F96" s="188" t="str">
        <f>F12</f>
        <v xml:space="preserve"> </v>
      </c>
      <c r="G96" s="73"/>
      <c r="H96" s="73"/>
      <c r="I96" s="189" t="s">
        <v>25</v>
      </c>
      <c r="J96" s="84" t="str">
        <f>IF(J12="","",J12)</f>
        <v>20. 8. 2019</v>
      </c>
      <c r="K96" s="73"/>
      <c r="L96" s="71"/>
    </row>
    <row r="97" s="1" customFormat="1" ht="6.96" customHeight="1">
      <c r="B97" s="45"/>
      <c r="C97" s="73"/>
      <c r="D97" s="73"/>
      <c r="E97" s="73"/>
      <c r="F97" s="73"/>
      <c r="G97" s="73"/>
      <c r="H97" s="73"/>
      <c r="I97" s="186"/>
      <c r="J97" s="73"/>
      <c r="K97" s="73"/>
      <c r="L97" s="71"/>
    </row>
    <row r="98" s="1" customFormat="1">
      <c r="B98" s="45"/>
      <c r="C98" s="75" t="s">
        <v>27</v>
      </c>
      <c r="D98" s="73"/>
      <c r="E98" s="73"/>
      <c r="F98" s="188" t="str">
        <f>E15</f>
        <v xml:space="preserve"> </v>
      </c>
      <c r="G98" s="73"/>
      <c r="H98" s="73"/>
      <c r="I98" s="189" t="s">
        <v>32</v>
      </c>
      <c r="J98" s="188" t="str">
        <f>E21</f>
        <v>Ing. Vladimír Slonka</v>
      </c>
      <c r="K98" s="73"/>
      <c r="L98" s="71"/>
    </row>
    <row r="99" s="1" customFormat="1" ht="14.4" customHeight="1">
      <c r="B99" s="45"/>
      <c r="C99" s="75" t="s">
        <v>30</v>
      </c>
      <c r="D99" s="73"/>
      <c r="E99" s="73"/>
      <c r="F99" s="188" t="str">
        <f>IF(E18="","",E18)</f>
        <v/>
      </c>
      <c r="G99" s="73"/>
      <c r="H99" s="73"/>
      <c r="I99" s="186"/>
      <c r="J99" s="73"/>
      <c r="K99" s="73"/>
      <c r="L99" s="71"/>
    </row>
    <row r="100" s="1" customFormat="1" ht="10.32" customHeight="1">
      <c r="B100" s="45"/>
      <c r="C100" s="73"/>
      <c r="D100" s="73"/>
      <c r="E100" s="73"/>
      <c r="F100" s="73"/>
      <c r="G100" s="73"/>
      <c r="H100" s="73"/>
      <c r="I100" s="186"/>
      <c r="J100" s="73"/>
      <c r="K100" s="73"/>
      <c r="L100" s="71"/>
    </row>
    <row r="101" s="9" customFormat="1" ht="29.28" customHeight="1">
      <c r="B101" s="190"/>
      <c r="C101" s="191" t="s">
        <v>122</v>
      </c>
      <c r="D101" s="192" t="s">
        <v>57</v>
      </c>
      <c r="E101" s="192" t="s">
        <v>53</v>
      </c>
      <c r="F101" s="192" t="s">
        <v>123</v>
      </c>
      <c r="G101" s="192" t="s">
        <v>124</v>
      </c>
      <c r="H101" s="192" t="s">
        <v>125</v>
      </c>
      <c r="I101" s="193" t="s">
        <v>126</v>
      </c>
      <c r="J101" s="192" t="s">
        <v>92</v>
      </c>
      <c r="K101" s="194" t="s">
        <v>127</v>
      </c>
      <c r="L101" s="195"/>
      <c r="M101" s="101" t="s">
        <v>128</v>
      </c>
      <c r="N101" s="102" t="s">
        <v>42</v>
      </c>
      <c r="O101" s="102" t="s">
        <v>129</v>
      </c>
      <c r="P101" s="102" t="s">
        <v>130</v>
      </c>
      <c r="Q101" s="102" t="s">
        <v>131</v>
      </c>
      <c r="R101" s="102" t="s">
        <v>132</v>
      </c>
      <c r="S101" s="102" t="s">
        <v>133</v>
      </c>
      <c r="T101" s="103" t="s">
        <v>134</v>
      </c>
    </row>
    <row r="102" s="1" customFormat="1" ht="29.28" customHeight="1">
      <c r="B102" s="45"/>
      <c r="C102" s="107" t="s">
        <v>93</v>
      </c>
      <c r="D102" s="73"/>
      <c r="E102" s="73"/>
      <c r="F102" s="73"/>
      <c r="G102" s="73"/>
      <c r="H102" s="73"/>
      <c r="I102" s="186"/>
      <c r="J102" s="196">
        <f>BK102</f>
        <v>0</v>
      </c>
      <c r="K102" s="73"/>
      <c r="L102" s="71"/>
      <c r="M102" s="104"/>
      <c r="N102" s="105"/>
      <c r="O102" s="105"/>
      <c r="P102" s="197">
        <f>P103+P161+P390+P413</f>
        <v>0</v>
      </c>
      <c r="Q102" s="105"/>
      <c r="R102" s="197">
        <f>R103+R161+R390+R413</f>
        <v>3.3342900899999997</v>
      </c>
      <c r="S102" s="105"/>
      <c r="T102" s="198">
        <f>T103+T161+T390+T413</f>
        <v>3.0489838300000001</v>
      </c>
      <c r="AT102" s="23" t="s">
        <v>71</v>
      </c>
      <c r="AU102" s="23" t="s">
        <v>94</v>
      </c>
      <c r="BK102" s="199">
        <f>BK103+BK161+BK390+BK413</f>
        <v>0</v>
      </c>
    </row>
    <row r="103" s="10" customFormat="1" ht="37.44001" customHeight="1">
      <c r="B103" s="200"/>
      <c r="C103" s="201"/>
      <c r="D103" s="202" t="s">
        <v>71</v>
      </c>
      <c r="E103" s="203" t="s">
        <v>135</v>
      </c>
      <c r="F103" s="203" t="s">
        <v>136</v>
      </c>
      <c r="G103" s="201"/>
      <c r="H103" s="201"/>
      <c r="I103" s="204"/>
      <c r="J103" s="205">
        <f>BK103</f>
        <v>0</v>
      </c>
      <c r="K103" s="201"/>
      <c r="L103" s="206"/>
      <c r="M103" s="207"/>
      <c r="N103" s="208"/>
      <c r="O103" s="208"/>
      <c r="P103" s="209">
        <f>P104+P107+P127+P149+P157</f>
        <v>0</v>
      </c>
      <c r="Q103" s="208"/>
      <c r="R103" s="209">
        <f>R104+R107+R127+R149+R157</f>
        <v>0.98318673999999995</v>
      </c>
      <c r="S103" s="208"/>
      <c r="T103" s="210">
        <f>T104+T107+T127+T149+T157</f>
        <v>2.8171141</v>
      </c>
      <c r="AR103" s="211" t="s">
        <v>80</v>
      </c>
      <c r="AT103" s="212" t="s">
        <v>71</v>
      </c>
      <c r="AU103" s="212" t="s">
        <v>72</v>
      </c>
      <c r="AY103" s="211" t="s">
        <v>137</v>
      </c>
      <c r="BK103" s="213">
        <f>BK104+BK107+BK127+BK149+BK157</f>
        <v>0</v>
      </c>
    </row>
    <row r="104" s="10" customFormat="1" ht="19.92" customHeight="1">
      <c r="B104" s="200"/>
      <c r="C104" s="201"/>
      <c r="D104" s="202" t="s">
        <v>71</v>
      </c>
      <c r="E104" s="214" t="s">
        <v>138</v>
      </c>
      <c r="F104" s="214" t="s">
        <v>139</v>
      </c>
      <c r="G104" s="201"/>
      <c r="H104" s="201"/>
      <c r="I104" s="204"/>
      <c r="J104" s="215">
        <f>BK104</f>
        <v>0</v>
      </c>
      <c r="K104" s="201"/>
      <c r="L104" s="206"/>
      <c r="M104" s="207"/>
      <c r="N104" s="208"/>
      <c r="O104" s="208"/>
      <c r="P104" s="209">
        <f>SUM(P105:P106)</f>
        <v>0</v>
      </c>
      <c r="Q104" s="208"/>
      <c r="R104" s="209">
        <f>SUM(R105:R106)</f>
        <v>0.117852</v>
      </c>
      <c r="S104" s="208"/>
      <c r="T104" s="210">
        <f>SUM(T105:T106)</f>
        <v>0</v>
      </c>
      <c r="AR104" s="211" t="s">
        <v>80</v>
      </c>
      <c r="AT104" s="212" t="s">
        <v>71</v>
      </c>
      <c r="AU104" s="212" t="s">
        <v>80</v>
      </c>
      <c r="AY104" s="211" t="s">
        <v>137</v>
      </c>
      <c r="BK104" s="213">
        <f>SUM(BK105:BK106)</f>
        <v>0</v>
      </c>
    </row>
    <row r="105" s="1" customFormat="1" ht="25.5" customHeight="1">
      <c r="B105" s="45"/>
      <c r="C105" s="216" t="s">
        <v>80</v>
      </c>
      <c r="D105" s="216" t="s">
        <v>140</v>
      </c>
      <c r="E105" s="217" t="s">
        <v>141</v>
      </c>
      <c r="F105" s="218" t="s">
        <v>142</v>
      </c>
      <c r="G105" s="219" t="s">
        <v>143</v>
      </c>
      <c r="H105" s="220">
        <v>1.8400000000000001</v>
      </c>
      <c r="I105" s="221"/>
      <c r="J105" s="222">
        <f>ROUND(I105*H105,2)</f>
        <v>0</v>
      </c>
      <c r="K105" s="218" t="s">
        <v>144</v>
      </c>
      <c r="L105" s="71"/>
      <c r="M105" s="223" t="s">
        <v>21</v>
      </c>
      <c r="N105" s="224" t="s">
        <v>44</v>
      </c>
      <c r="O105" s="46"/>
      <c r="P105" s="225">
        <f>O105*H105</f>
        <v>0</v>
      </c>
      <c r="Q105" s="225">
        <v>0.064049999999999996</v>
      </c>
      <c r="R105" s="225">
        <f>Q105*H105</f>
        <v>0.117852</v>
      </c>
      <c r="S105" s="225">
        <v>0</v>
      </c>
      <c r="T105" s="226">
        <f>S105*H105</f>
        <v>0</v>
      </c>
      <c r="AR105" s="23" t="s">
        <v>145</v>
      </c>
      <c r="AT105" s="23" t="s">
        <v>140</v>
      </c>
      <c r="AU105" s="23" t="s">
        <v>146</v>
      </c>
      <c r="AY105" s="23" t="s">
        <v>137</v>
      </c>
      <c r="BE105" s="227">
        <f>IF(N105="základní",J105,0)</f>
        <v>0</v>
      </c>
      <c r="BF105" s="227">
        <f>IF(N105="snížená",J105,0)</f>
        <v>0</v>
      </c>
      <c r="BG105" s="227">
        <f>IF(N105="zákl. přenesená",J105,0)</f>
        <v>0</v>
      </c>
      <c r="BH105" s="227">
        <f>IF(N105="sníž. přenesená",J105,0)</f>
        <v>0</v>
      </c>
      <c r="BI105" s="227">
        <f>IF(N105="nulová",J105,0)</f>
        <v>0</v>
      </c>
      <c r="BJ105" s="23" t="s">
        <v>146</v>
      </c>
      <c r="BK105" s="227">
        <f>ROUND(I105*H105,2)</f>
        <v>0</v>
      </c>
      <c r="BL105" s="23" t="s">
        <v>145</v>
      </c>
      <c r="BM105" s="23" t="s">
        <v>147</v>
      </c>
    </row>
    <row r="106" s="11" customFormat="1">
      <c r="B106" s="228"/>
      <c r="C106" s="229"/>
      <c r="D106" s="230" t="s">
        <v>148</v>
      </c>
      <c r="E106" s="231" t="s">
        <v>21</v>
      </c>
      <c r="F106" s="232" t="s">
        <v>149</v>
      </c>
      <c r="G106" s="229"/>
      <c r="H106" s="233">
        <v>1.8400000000000001</v>
      </c>
      <c r="I106" s="234"/>
      <c r="J106" s="229"/>
      <c r="K106" s="229"/>
      <c r="L106" s="235"/>
      <c r="M106" s="236"/>
      <c r="N106" s="237"/>
      <c r="O106" s="237"/>
      <c r="P106" s="237"/>
      <c r="Q106" s="237"/>
      <c r="R106" s="237"/>
      <c r="S106" s="237"/>
      <c r="T106" s="238"/>
      <c r="AT106" s="239" t="s">
        <v>148</v>
      </c>
      <c r="AU106" s="239" t="s">
        <v>146</v>
      </c>
      <c r="AV106" s="11" t="s">
        <v>146</v>
      </c>
      <c r="AW106" s="11" t="s">
        <v>36</v>
      </c>
      <c r="AX106" s="11" t="s">
        <v>80</v>
      </c>
      <c r="AY106" s="239" t="s">
        <v>137</v>
      </c>
    </row>
    <row r="107" s="10" customFormat="1" ht="29.88" customHeight="1">
      <c r="B107" s="200"/>
      <c r="C107" s="201"/>
      <c r="D107" s="202" t="s">
        <v>71</v>
      </c>
      <c r="E107" s="214" t="s">
        <v>150</v>
      </c>
      <c r="F107" s="214" t="s">
        <v>151</v>
      </c>
      <c r="G107" s="201"/>
      <c r="H107" s="201"/>
      <c r="I107" s="204"/>
      <c r="J107" s="215">
        <f>BK107</f>
        <v>0</v>
      </c>
      <c r="K107" s="201"/>
      <c r="L107" s="206"/>
      <c r="M107" s="207"/>
      <c r="N107" s="208"/>
      <c r="O107" s="208"/>
      <c r="P107" s="209">
        <f>SUM(P108:P126)</f>
        <v>0</v>
      </c>
      <c r="Q107" s="208"/>
      <c r="R107" s="209">
        <f>SUM(R108:R126)</f>
        <v>0.86265473999999998</v>
      </c>
      <c r="S107" s="208"/>
      <c r="T107" s="210">
        <f>SUM(T108:T126)</f>
        <v>0</v>
      </c>
      <c r="AR107" s="211" t="s">
        <v>80</v>
      </c>
      <c r="AT107" s="212" t="s">
        <v>71</v>
      </c>
      <c r="AU107" s="212" t="s">
        <v>80</v>
      </c>
      <c r="AY107" s="211" t="s">
        <v>137</v>
      </c>
      <c r="BK107" s="213">
        <f>SUM(BK108:BK126)</f>
        <v>0</v>
      </c>
    </row>
    <row r="108" s="1" customFormat="1" ht="25.5" customHeight="1">
      <c r="B108" s="45"/>
      <c r="C108" s="216" t="s">
        <v>146</v>
      </c>
      <c r="D108" s="216" t="s">
        <v>140</v>
      </c>
      <c r="E108" s="217" t="s">
        <v>152</v>
      </c>
      <c r="F108" s="218" t="s">
        <v>153</v>
      </c>
      <c r="G108" s="219" t="s">
        <v>143</v>
      </c>
      <c r="H108" s="220">
        <v>5.21</v>
      </c>
      <c r="I108" s="221"/>
      <c r="J108" s="222">
        <f>ROUND(I108*H108,2)</f>
        <v>0</v>
      </c>
      <c r="K108" s="218" t="s">
        <v>144</v>
      </c>
      <c r="L108" s="71"/>
      <c r="M108" s="223" t="s">
        <v>21</v>
      </c>
      <c r="N108" s="224" t="s">
        <v>44</v>
      </c>
      <c r="O108" s="46"/>
      <c r="P108" s="225">
        <f>O108*H108</f>
        <v>0</v>
      </c>
      <c r="Q108" s="225">
        <v>0.00025999999999999998</v>
      </c>
      <c r="R108" s="225">
        <f>Q108*H108</f>
        <v>0.0013545999999999999</v>
      </c>
      <c r="S108" s="225">
        <v>0</v>
      </c>
      <c r="T108" s="226">
        <f>S108*H108</f>
        <v>0</v>
      </c>
      <c r="AR108" s="23" t="s">
        <v>145</v>
      </c>
      <c r="AT108" s="23" t="s">
        <v>140</v>
      </c>
      <c r="AU108" s="23" t="s">
        <v>146</v>
      </c>
      <c r="AY108" s="23" t="s">
        <v>137</v>
      </c>
      <c r="BE108" s="227">
        <f>IF(N108="základní",J108,0)</f>
        <v>0</v>
      </c>
      <c r="BF108" s="227">
        <f>IF(N108="snížená",J108,0)</f>
        <v>0</v>
      </c>
      <c r="BG108" s="227">
        <f>IF(N108="zákl. přenesená",J108,0)</f>
        <v>0</v>
      </c>
      <c r="BH108" s="227">
        <f>IF(N108="sníž. přenesená",J108,0)</f>
        <v>0</v>
      </c>
      <c r="BI108" s="227">
        <f>IF(N108="nulová",J108,0)</f>
        <v>0</v>
      </c>
      <c r="BJ108" s="23" t="s">
        <v>146</v>
      </c>
      <c r="BK108" s="227">
        <f>ROUND(I108*H108,2)</f>
        <v>0</v>
      </c>
      <c r="BL108" s="23" t="s">
        <v>145</v>
      </c>
      <c r="BM108" s="23" t="s">
        <v>154</v>
      </c>
    </row>
    <row r="109" s="1" customFormat="1" ht="25.5" customHeight="1">
      <c r="B109" s="45"/>
      <c r="C109" s="216" t="s">
        <v>138</v>
      </c>
      <c r="D109" s="216" t="s">
        <v>140</v>
      </c>
      <c r="E109" s="217" t="s">
        <v>155</v>
      </c>
      <c r="F109" s="218" t="s">
        <v>156</v>
      </c>
      <c r="G109" s="219" t="s">
        <v>143</v>
      </c>
      <c r="H109" s="220">
        <v>5.21</v>
      </c>
      <c r="I109" s="221"/>
      <c r="J109" s="222">
        <f>ROUND(I109*H109,2)</f>
        <v>0</v>
      </c>
      <c r="K109" s="218" t="s">
        <v>144</v>
      </c>
      <c r="L109" s="71"/>
      <c r="M109" s="223" t="s">
        <v>21</v>
      </c>
      <c r="N109" s="224" t="s">
        <v>44</v>
      </c>
      <c r="O109" s="46"/>
      <c r="P109" s="225">
        <f>O109*H109</f>
        <v>0</v>
      </c>
      <c r="Q109" s="225">
        <v>0.0043800000000000002</v>
      </c>
      <c r="R109" s="225">
        <f>Q109*H109</f>
        <v>0.022819800000000001</v>
      </c>
      <c r="S109" s="225">
        <v>0</v>
      </c>
      <c r="T109" s="226">
        <f>S109*H109</f>
        <v>0</v>
      </c>
      <c r="AR109" s="23" t="s">
        <v>145</v>
      </c>
      <c r="AT109" s="23" t="s">
        <v>140</v>
      </c>
      <c r="AU109" s="23" t="s">
        <v>146</v>
      </c>
      <c r="AY109" s="23" t="s">
        <v>137</v>
      </c>
      <c r="BE109" s="227">
        <f>IF(N109="základní",J109,0)</f>
        <v>0</v>
      </c>
      <c r="BF109" s="227">
        <f>IF(N109="snížená",J109,0)</f>
        <v>0</v>
      </c>
      <c r="BG109" s="227">
        <f>IF(N109="zákl. přenesená",J109,0)</f>
        <v>0</v>
      </c>
      <c r="BH109" s="227">
        <f>IF(N109="sníž. přenesená",J109,0)</f>
        <v>0</v>
      </c>
      <c r="BI109" s="227">
        <f>IF(N109="nulová",J109,0)</f>
        <v>0</v>
      </c>
      <c r="BJ109" s="23" t="s">
        <v>146</v>
      </c>
      <c r="BK109" s="227">
        <f>ROUND(I109*H109,2)</f>
        <v>0</v>
      </c>
      <c r="BL109" s="23" t="s">
        <v>145</v>
      </c>
      <c r="BM109" s="23" t="s">
        <v>157</v>
      </c>
    </row>
    <row r="110" s="1" customFormat="1" ht="25.5" customHeight="1">
      <c r="B110" s="45"/>
      <c r="C110" s="216" t="s">
        <v>145</v>
      </c>
      <c r="D110" s="216" t="s">
        <v>140</v>
      </c>
      <c r="E110" s="217" t="s">
        <v>158</v>
      </c>
      <c r="F110" s="218" t="s">
        <v>159</v>
      </c>
      <c r="G110" s="219" t="s">
        <v>143</v>
      </c>
      <c r="H110" s="220">
        <v>5.21</v>
      </c>
      <c r="I110" s="221"/>
      <c r="J110" s="222">
        <f>ROUND(I110*H110,2)</f>
        <v>0</v>
      </c>
      <c r="K110" s="218" t="s">
        <v>144</v>
      </c>
      <c r="L110" s="71"/>
      <c r="M110" s="223" t="s">
        <v>21</v>
      </c>
      <c r="N110" s="224" t="s">
        <v>44</v>
      </c>
      <c r="O110" s="46"/>
      <c r="P110" s="225">
        <f>O110*H110</f>
        <v>0</v>
      </c>
      <c r="Q110" s="225">
        <v>0.0030000000000000001</v>
      </c>
      <c r="R110" s="225">
        <f>Q110*H110</f>
        <v>0.015630000000000002</v>
      </c>
      <c r="S110" s="225">
        <v>0</v>
      </c>
      <c r="T110" s="226">
        <f>S110*H110</f>
        <v>0</v>
      </c>
      <c r="AR110" s="23" t="s">
        <v>145</v>
      </c>
      <c r="AT110" s="23" t="s">
        <v>140</v>
      </c>
      <c r="AU110" s="23" t="s">
        <v>146</v>
      </c>
      <c r="AY110" s="23" t="s">
        <v>137</v>
      </c>
      <c r="BE110" s="227">
        <f>IF(N110="základní",J110,0)</f>
        <v>0</v>
      </c>
      <c r="BF110" s="227">
        <f>IF(N110="snížená",J110,0)</f>
        <v>0</v>
      </c>
      <c r="BG110" s="227">
        <f>IF(N110="zákl. přenesená",J110,0)</f>
        <v>0</v>
      </c>
      <c r="BH110" s="227">
        <f>IF(N110="sníž. přenesená",J110,0)</f>
        <v>0</v>
      </c>
      <c r="BI110" s="227">
        <f>IF(N110="nulová",J110,0)</f>
        <v>0</v>
      </c>
      <c r="BJ110" s="23" t="s">
        <v>146</v>
      </c>
      <c r="BK110" s="227">
        <f>ROUND(I110*H110,2)</f>
        <v>0</v>
      </c>
      <c r="BL110" s="23" t="s">
        <v>145</v>
      </c>
      <c r="BM110" s="23" t="s">
        <v>160</v>
      </c>
    </row>
    <row r="111" s="1" customFormat="1" ht="25.5" customHeight="1">
      <c r="B111" s="45"/>
      <c r="C111" s="216" t="s">
        <v>77</v>
      </c>
      <c r="D111" s="216" t="s">
        <v>140</v>
      </c>
      <c r="E111" s="217" t="s">
        <v>161</v>
      </c>
      <c r="F111" s="218" t="s">
        <v>162</v>
      </c>
      <c r="G111" s="219" t="s">
        <v>143</v>
      </c>
      <c r="H111" s="220">
        <v>5.21</v>
      </c>
      <c r="I111" s="221"/>
      <c r="J111" s="222">
        <f>ROUND(I111*H111,2)</f>
        <v>0</v>
      </c>
      <c r="K111" s="218" t="s">
        <v>144</v>
      </c>
      <c r="L111" s="71"/>
      <c r="M111" s="223" t="s">
        <v>21</v>
      </c>
      <c r="N111" s="224" t="s">
        <v>44</v>
      </c>
      <c r="O111" s="46"/>
      <c r="P111" s="225">
        <f>O111*H111</f>
        <v>0</v>
      </c>
      <c r="Q111" s="225">
        <v>0.01575</v>
      </c>
      <c r="R111" s="225">
        <f>Q111*H111</f>
        <v>0.082057500000000005</v>
      </c>
      <c r="S111" s="225">
        <v>0</v>
      </c>
      <c r="T111" s="226">
        <f>S111*H111</f>
        <v>0</v>
      </c>
      <c r="AR111" s="23" t="s">
        <v>145</v>
      </c>
      <c r="AT111" s="23" t="s">
        <v>140</v>
      </c>
      <c r="AU111" s="23" t="s">
        <v>146</v>
      </c>
      <c r="AY111" s="23" t="s">
        <v>137</v>
      </c>
      <c r="BE111" s="227">
        <f>IF(N111="základní",J111,0)</f>
        <v>0</v>
      </c>
      <c r="BF111" s="227">
        <f>IF(N111="snížená",J111,0)</f>
        <v>0</v>
      </c>
      <c r="BG111" s="227">
        <f>IF(N111="zákl. přenesená",J111,0)</f>
        <v>0</v>
      </c>
      <c r="BH111" s="227">
        <f>IF(N111="sníž. přenesená",J111,0)</f>
        <v>0</v>
      </c>
      <c r="BI111" s="227">
        <f>IF(N111="nulová",J111,0)</f>
        <v>0</v>
      </c>
      <c r="BJ111" s="23" t="s">
        <v>146</v>
      </c>
      <c r="BK111" s="227">
        <f>ROUND(I111*H111,2)</f>
        <v>0</v>
      </c>
      <c r="BL111" s="23" t="s">
        <v>145</v>
      </c>
      <c r="BM111" s="23" t="s">
        <v>163</v>
      </c>
    </row>
    <row r="112" s="1" customFormat="1" ht="25.5" customHeight="1">
      <c r="B112" s="45"/>
      <c r="C112" s="216" t="s">
        <v>150</v>
      </c>
      <c r="D112" s="216" t="s">
        <v>140</v>
      </c>
      <c r="E112" s="217" t="s">
        <v>164</v>
      </c>
      <c r="F112" s="218" t="s">
        <v>165</v>
      </c>
      <c r="G112" s="219" t="s">
        <v>143</v>
      </c>
      <c r="H112" s="220">
        <v>14.456</v>
      </c>
      <c r="I112" s="221"/>
      <c r="J112" s="222">
        <f>ROUND(I112*H112,2)</f>
        <v>0</v>
      </c>
      <c r="K112" s="218" t="s">
        <v>144</v>
      </c>
      <c r="L112" s="71"/>
      <c r="M112" s="223" t="s">
        <v>21</v>
      </c>
      <c r="N112" s="224" t="s">
        <v>44</v>
      </c>
      <c r="O112" s="46"/>
      <c r="P112" s="225">
        <f>O112*H112</f>
        <v>0</v>
      </c>
      <c r="Q112" s="225">
        <v>0.00025999999999999998</v>
      </c>
      <c r="R112" s="225">
        <f>Q112*H112</f>
        <v>0.0037585599999999993</v>
      </c>
      <c r="S112" s="225">
        <v>0</v>
      </c>
      <c r="T112" s="226">
        <f>S112*H112</f>
        <v>0</v>
      </c>
      <c r="AR112" s="23" t="s">
        <v>145</v>
      </c>
      <c r="AT112" s="23" t="s">
        <v>140</v>
      </c>
      <c r="AU112" s="23" t="s">
        <v>146</v>
      </c>
      <c r="AY112" s="23" t="s">
        <v>137</v>
      </c>
      <c r="BE112" s="227">
        <f>IF(N112="základní",J112,0)</f>
        <v>0</v>
      </c>
      <c r="BF112" s="227">
        <f>IF(N112="snížená",J112,0)</f>
        <v>0</v>
      </c>
      <c r="BG112" s="227">
        <f>IF(N112="zákl. přenesená",J112,0)</f>
        <v>0</v>
      </c>
      <c r="BH112" s="227">
        <f>IF(N112="sníž. přenesená",J112,0)</f>
        <v>0</v>
      </c>
      <c r="BI112" s="227">
        <f>IF(N112="nulová",J112,0)</f>
        <v>0</v>
      </c>
      <c r="BJ112" s="23" t="s">
        <v>146</v>
      </c>
      <c r="BK112" s="227">
        <f>ROUND(I112*H112,2)</f>
        <v>0</v>
      </c>
      <c r="BL112" s="23" t="s">
        <v>145</v>
      </c>
      <c r="BM112" s="23" t="s">
        <v>166</v>
      </c>
    </row>
    <row r="113" s="1" customFormat="1" ht="25.5" customHeight="1">
      <c r="B113" s="45"/>
      <c r="C113" s="216" t="s">
        <v>167</v>
      </c>
      <c r="D113" s="216" t="s">
        <v>140</v>
      </c>
      <c r="E113" s="217" t="s">
        <v>168</v>
      </c>
      <c r="F113" s="218" t="s">
        <v>169</v>
      </c>
      <c r="G113" s="219" t="s">
        <v>143</v>
      </c>
      <c r="H113" s="220">
        <v>14.456</v>
      </c>
      <c r="I113" s="221"/>
      <c r="J113" s="222">
        <f>ROUND(I113*H113,2)</f>
        <v>0</v>
      </c>
      <c r="K113" s="218" t="s">
        <v>144</v>
      </c>
      <c r="L113" s="71"/>
      <c r="M113" s="223" t="s">
        <v>21</v>
      </c>
      <c r="N113" s="224" t="s">
        <v>44</v>
      </c>
      <c r="O113" s="46"/>
      <c r="P113" s="225">
        <f>O113*H113</f>
        <v>0</v>
      </c>
      <c r="Q113" s="225">
        <v>0.0043800000000000002</v>
      </c>
      <c r="R113" s="225">
        <f>Q113*H113</f>
        <v>0.063317280000000004</v>
      </c>
      <c r="S113" s="225">
        <v>0</v>
      </c>
      <c r="T113" s="226">
        <f>S113*H113</f>
        <v>0</v>
      </c>
      <c r="AR113" s="23" t="s">
        <v>145</v>
      </c>
      <c r="AT113" s="23" t="s">
        <v>140</v>
      </c>
      <c r="AU113" s="23" t="s">
        <v>146</v>
      </c>
      <c r="AY113" s="23" t="s">
        <v>137</v>
      </c>
      <c r="BE113" s="227">
        <f>IF(N113="základní",J113,0)</f>
        <v>0</v>
      </c>
      <c r="BF113" s="227">
        <f>IF(N113="snížená",J113,0)</f>
        <v>0</v>
      </c>
      <c r="BG113" s="227">
        <f>IF(N113="zákl. přenesená",J113,0)</f>
        <v>0</v>
      </c>
      <c r="BH113" s="227">
        <f>IF(N113="sníž. přenesená",J113,0)</f>
        <v>0</v>
      </c>
      <c r="BI113" s="227">
        <f>IF(N113="nulová",J113,0)</f>
        <v>0</v>
      </c>
      <c r="BJ113" s="23" t="s">
        <v>146</v>
      </c>
      <c r="BK113" s="227">
        <f>ROUND(I113*H113,2)</f>
        <v>0</v>
      </c>
      <c r="BL113" s="23" t="s">
        <v>145</v>
      </c>
      <c r="BM113" s="23" t="s">
        <v>170</v>
      </c>
    </row>
    <row r="114" s="1" customFormat="1" ht="16.5" customHeight="1">
      <c r="B114" s="45"/>
      <c r="C114" s="216" t="s">
        <v>171</v>
      </c>
      <c r="D114" s="216" t="s">
        <v>140</v>
      </c>
      <c r="E114" s="217" t="s">
        <v>172</v>
      </c>
      <c r="F114" s="218" t="s">
        <v>173</v>
      </c>
      <c r="G114" s="219" t="s">
        <v>143</v>
      </c>
      <c r="H114" s="220">
        <v>3.3359999999999999</v>
      </c>
      <c r="I114" s="221"/>
      <c r="J114" s="222">
        <f>ROUND(I114*H114,2)</f>
        <v>0</v>
      </c>
      <c r="K114" s="218" t="s">
        <v>144</v>
      </c>
      <c r="L114" s="71"/>
      <c r="M114" s="223" t="s">
        <v>21</v>
      </c>
      <c r="N114" s="224" t="s">
        <v>44</v>
      </c>
      <c r="O114" s="46"/>
      <c r="P114" s="225">
        <f>O114*H114</f>
        <v>0</v>
      </c>
      <c r="Q114" s="225">
        <v>0.0030000000000000001</v>
      </c>
      <c r="R114" s="225">
        <f>Q114*H114</f>
        <v>0.010008</v>
      </c>
      <c r="S114" s="225">
        <v>0</v>
      </c>
      <c r="T114" s="226">
        <f>S114*H114</f>
        <v>0</v>
      </c>
      <c r="AR114" s="23" t="s">
        <v>145</v>
      </c>
      <c r="AT114" s="23" t="s">
        <v>140</v>
      </c>
      <c r="AU114" s="23" t="s">
        <v>146</v>
      </c>
      <c r="AY114" s="23" t="s">
        <v>137</v>
      </c>
      <c r="BE114" s="227">
        <f>IF(N114="základní",J114,0)</f>
        <v>0</v>
      </c>
      <c r="BF114" s="227">
        <f>IF(N114="snížená",J114,0)</f>
        <v>0</v>
      </c>
      <c r="BG114" s="227">
        <f>IF(N114="zákl. přenesená",J114,0)</f>
        <v>0</v>
      </c>
      <c r="BH114" s="227">
        <f>IF(N114="sníž. přenesená",J114,0)</f>
        <v>0</v>
      </c>
      <c r="BI114" s="227">
        <f>IF(N114="nulová",J114,0)</f>
        <v>0</v>
      </c>
      <c r="BJ114" s="23" t="s">
        <v>146</v>
      </c>
      <c r="BK114" s="227">
        <f>ROUND(I114*H114,2)</f>
        <v>0</v>
      </c>
      <c r="BL114" s="23" t="s">
        <v>145</v>
      </c>
      <c r="BM114" s="23" t="s">
        <v>174</v>
      </c>
    </row>
    <row r="115" s="11" customFormat="1">
      <c r="B115" s="228"/>
      <c r="C115" s="229"/>
      <c r="D115" s="230" t="s">
        <v>148</v>
      </c>
      <c r="E115" s="231" t="s">
        <v>21</v>
      </c>
      <c r="F115" s="232" t="s">
        <v>175</v>
      </c>
      <c r="G115" s="229"/>
      <c r="H115" s="233">
        <v>3.3359999999999999</v>
      </c>
      <c r="I115" s="234"/>
      <c r="J115" s="229"/>
      <c r="K115" s="229"/>
      <c r="L115" s="235"/>
      <c r="M115" s="236"/>
      <c r="N115" s="237"/>
      <c r="O115" s="237"/>
      <c r="P115" s="237"/>
      <c r="Q115" s="237"/>
      <c r="R115" s="237"/>
      <c r="S115" s="237"/>
      <c r="T115" s="238"/>
      <c r="AT115" s="239" t="s">
        <v>148</v>
      </c>
      <c r="AU115" s="239" t="s">
        <v>146</v>
      </c>
      <c r="AV115" s="11" t="s">
        <v>146</v>
      </c>
      <c r="AW115" s="11" t="s">
        <v>36</v>
      </c>
      <c r="AX115" s="11" t="s">
        <v>80</v>
      </c>
      <c r="AY115" s="239" t="s">
        <v>137</v>
      </c>
    </row>
    <row r="116" s="1" customFormat="1" ht="25.5" customHeight="1">
      <c r="B116" s="45"/>
      <c r="C116" s="216" t="s">
        <v>176</v>
      </c>
      <c r="D116" s="216" t="s">
        <v>140</v>
      </c>
      <c r="E116" s="217" t="s">
        <v>177</v>
      </c>
      <c r="F116" s="218" t="s">
        <v>178</v>
      </c>
      <c r="G116" s="219" t="s">
        <v>143</v>
      </c>
      <c r="H116" s="220">
        <v>14.456</v>
      </c>
      <c r="I116" s="221"/>
      <c r="J116" s="222">
        <f>ROUND(I116*H116,2)</f>
        <v>0</v>
      </c>
      <c r="K116" s="218" t="s">
        <v>144</v>
      </c>
      <c r="L116" s="71"/>
      <c r="M116" s="223" t="s">
        <v>21</v>
      </c>
      <c r="N116" s="224" t="s">
        <v>44</v>
      </c>
      <c r="O116" s="46"/>
      <c r="P116" s="225">
        <f>O116*H116</f>
        <v>0</v>
      </c>
      <c r="Q116" s="225">
        <v>0.01575</v>
      </c>
      <c r="R116" s="225">
        <f>Q116*H116</f>
        <v>0.227682</v>
      </c>
      <c r="S116" s="225">
        <v>0</v>
      </c>
      <c r="T116" s="226">
        <f>S116*H116</f>
        <v>0</v>
      </c>
      <c r="AR116" s="23" t="s">
        <v>145</v>
      </c>
      <c r="AT116" s="23" t="s">
        <v>140</v>
      </c>
      <c r="AU116" s="23" t="s">
        <v>146</v>
      </c>
      <c r="AY116" s="23" t="s">
        <v>137</v>
      </c>
      <c r="BE116" s="227">
        <f>IF(N116="základní",J116,0)</f>
        <v>0</v>
      </c>
      <c r="BF116" s="227">
        <f>IF(N116="snížená",J116,0)</f>
        <v>0</v>
      </c>
      <c r="BG116" s="227">
        <f>IF(N116="zákl. přenesená",J116,0)</f>
        <v>0</v>
      </c>
      <c r="BH116" s="227">
        <f>IF(N116="sníž. přenesená",J116,0)</f>
        <v>0</v>
      </c>
      <c r="BI116" s="227">
        <f>IF(N116="nulová",J116,0)</f>
        <v>0</v>
      </c>
      <c r="BJ116" s="23" t="s">
        <v>146</v>
      </c>
      <c r="BK116" s="227">
        <f>ROUND(I116*H116,2)</f>
        <v>0</v>
      </c>
      <c r="BL116" s="23" t="s">
        <v>145</v>
      </c>
      <c r="BM116" s="23" t="s">
        <v>179</v>
      </c>
    </row>
    <row r="117" s="11" customFormat="1">
      <c r="B117" s="228"/>
      <c r="C117" s="229"/>
      <c r="D117" s="230" t="s">
        <v>148</v>
      </c>
      <c r="E117" s="231" t="s">
        <v>21</v>
      </c>
      <c r="F117" s="232" t="s">
        <v>180</v>
      </c>
      <c r="G117" s="229"/>
      <c r="H117" s="233">
        <v>14.456</v>
      </c>
      <c r="I117" s="234"/>
      <c r="J117" s="229"/>
      <c r="K117" s="229"/>
      <c r="L117" s="235"/>
      <c r="M117" s="236"/>
      <c r="N117" s="237"/>
      <c r="O117" s="237"/>
      <c r="P117" s="237"/>
      <c r="Q117" s="237"/>
      <c r="R117" s="237"/>
      <c r="S117" s="237"/>
      <c r="T117" s="238"/>
      <c r="AT117" s="239" t="s">
        <v>148</v>
      </c>
      <c r="AU117" s="239" t="s">
        <v>146</v>
      </c>
      <c r="AV117" s="11" t="s">
        <v>146</v>
      </c>
      <c r="AW117" s="11" t="s">
        <v>36</v>
      </c>
      <c r="AX117" s="11" t="s">
        <v>80</v>
      </c>
      <c r="AY117" s="239" t="s">
        <v>137</v>
      </c>
    </row>
    <row r="118" s="1" customFormat="1" ht="25.5" customHeight="1">
      <c r="B118" s="45"/>
      <c r="C118" s="216" t="s">
        <v>181</v>
      </c>
      <c r="D118" s="216" t="s">
        <v>140</v>
      </c>
      <c r="E118" s="217" t="s">
        <v>182</v>
      </c>
      <c r="F118" s="218" t="s">
        <v>183</v>
      </c>
      <c r="G118" s="219" t="s">
        <v>143</v>
      </c>
      <c r="H118" s="220">
        <v>17.5</v>
      </c>
      <c r="I118" s="221"/>
      <c r="J118" s="222">
        <f>ROUND(I118*H118,2)</f>
        <v>0</v>
      </c>
      <c r="K118" s="218" t="s">
        <v>144</v>
      </c>
      <c r="L118" s="71"/>
      <c r="M118" s="223" t="s">
        <v>21</v>
      </c>
      <c r="N118" s="224" t="s">
        <v>44</v>
      </c>
      <c r="O118" s="46"/>
      <c r="P118" s="225">
        <f>O118*H118</f>
        <v>0</v>
      </c>
      <c r="Q118" s="225">
        <v>0</v>
      </c>
      <c r="R118" s="225">
        <f>Q118*H118</f>
        <v>0</v>
      </c>
      <c r="S118" s="225">
        <v>0</v>
      </c>
      <c r="T118" s="226">
        <f>S118*H118</f>
        <v>0</v>
      </c>
      <c r="AR118" s="23" t="s">
        <v>145</v>
      </c>
      <c r="AT118" s="23" t="s">
        <v>140</v>
      </c>
      <c r="AU118" s="23" t="s">
        <v>146</v>
      </c>
      <c r="AY118" s="23" t="s">
        <v>137</v>
      </c>
      <c r="BE118" s="227">
        <f>IF(N118="základní",J118,0)</f>
        <v>0</v>
      </c>
      <c r="BF118" s="227">
        <f>IF(N118="snížená",J118,0)</f>
        <v>0</v>
      </c>
      <c r="BG118" s="227">
        <f>IF(N118="zákl. přenesená",J118,0)</f>
        <v>0</v>
      </c>
      <c r="BH118" s="227">
        <f>IF(N118="sníž. přenesená",J118,0)</f>
        <v>0</v>
      </c>
      <c r="BI118" s="227">
        <f>IF(N118="nulová",J118,0)</f>
        <v>0</v>
      </c>
      <c r="BJ118" s="23" t="s">
        <v>146</v>
      </c>
      <c r="BK118" s="227">
        <f>ROUND(I118*H118,2)</f>
        <v>0</v>
      </c>
      <c r="BL118" s="23" t="s">
        <v>145</v>
      </c>
      <c r="BM118" s="23" t="s">
        <v>184</v>
      </c>
    </row>
    <row r="119" s="11" customFormat="1">
      <c r="B119" s="228"/>
      <c r="C119" s="229"/>
      <c r="D119" s="230" t="s">
        <v>148</v>
      </c>
      <c r="E119" s="231" t="s">
        <v>21</v>
      </c>
      <c r="F119" s="232" t="s">
        <v>185</v>
      </c>
      <c r="G119" s="229"/>
      <c r="H119" s="233">
        <v>17.5</v>
      </c>
      <c r="I119" s="234"/>
      <c r="J119" s="229"/>
      <c r="K119" s="229"/>
      <c r="L119" s="235"/>
      <c r="M119" s="236"/>
      <c r="N119" s="237"/>
      <c r="O119" s="237"/>
      <c r="P119" s="237"/>
      <c r="Q119" s="237"/>
      <c r="R119" s="237"/>
      <c r="S119" s="237"/>
      <c r="T119" s="238"/>
      <c r="AT119" s="239" t="s">
        <v>148</v>
      </c>
      <c r="AU119" s="239" t="s">
        <v>146</v>
      </c>
      <c r="AV119" s="11" t="s">
        <v>146</v>
      </c>
      <c r="AW119" s="11" t="s">
        <v>36</v>
      </c>
      <c r="AX119" s="11" t="s">
        <v>80</v>
      </c>
      <c r="AY119" s="239" t="s">
        <v>137</v>
      </c>
    </row>
    <row r="120" s="1" customFormat="1" ht="25.5" customHeight="1">
      <c r="B120" s="45"/>
      <c r="C120" s="216" t="s">
        <v>186</v>
      </c>
      <c r="D120" s="216" t="s">
        <v>140</v>
      </c>
      <c r="E120" s="217" t="s">
        <v>187</v>
      </c>
      <c r="F120" s="218" t="s">
        <v>188</v>
      </c>
      <c r="G120" s="219" t="s">
        <v>143</v>
      </c>
      <c r="H120" s="220">
        <v>50</v>
      </c>
      <c r="I120" s="221"/>
      <c r="J120" s="222">
        <f>ROUND(I120*H120,2)</f>
        <v>0</v>
      </c>
      <c r="K120" s="218" t="s">
        <v>144</v>
      </c>
      <c r="L120" s="71"/>
      <c r="M120" s="223" t="s">
        <v>21</v>
      </c>
      <c r="N120" s="224" t="s">
        <v>44</v>
      </c>
      <c r="O120" s="46"/>
      <c r="P120" s="225">
        <f>O120*H120</f>
        <v>0</v>
      </c>
      <c r="Q120" s="225">
        <v>0</v>
      </c>
      <c r="R120" s="225">
        <f>Q120*H120</f>
        <v>0</v>
      </c>
      <c r="S120" s="225">
        <v>0</v>
      </c>
      <c r="T120" s="226">
        <f>S120*H120</f>
        <v>0</v>
      </c>
      <c r="AR120" s="23" t="s">
        <v>145</v>
      </c>
      <c r="AT120" s="23" t="s">
        <v>140</v>
      </c>
      <c r="AU120" s="23" t="s">
        <v>146</v>
      </c>
      <c r="AY120" s="23" t="s">
        <v>137</v>
      </c>
      <c r="BE120" s="227">
        <f>IF(N120="základní",J120,0)</f>
        <v>0</v>
      </c>
      <c r="BF120" s="227">
        <f>IF(N120="snížená",J120,0)</f>
        <v>0</v>
      </c>
      <c r="BG120" s="227">
        <f>IF(N120="zákl. přenesená",J120,0)</f>
        <v>0</v>
      </c>
      <c r="BH120" s="227">
        <f>IF(N120="sníž. přenesená",J120,0)</f>
        <v>0</v>
      </c>
      <c r="BI120" s="227">
        <f>IF(N120="nulová",J120,0)</f>
        <v>0</v>
      </c>
      <c r="BJ120" s="23" t="s">
        <v>146</v>
      </c>
      <c r="BK120" s="227">
        <f>ROUND(I120*H120,2)</f>
        <v>0</v>
      </c>
      <c r="BL120" s="23" t="s">
        <v>145</v>
      </c>
      <c r="BM120" s="23" t="s">
        <v>189</v>
      </c>
    </row>
    <row r="121" s="12" customFormat="1">
      <c r="B121" s="240"/>
      <c r="C121" s="241"/>
      <c r="D121" s="230" t="s">
        <v>148</v>
      </c>
      <c r="E121" s="242" t="s">
        <v>21</v>
      </c>
      <c r="F121" s="243" t="s">
        <v>190</v>
      </c>
      <c r="G121" s="241"/>
      <c r="H121" s="242" t="s">
        <v>21</v>
      </c>
      <c r="I121" s="244"/>
      <c r="J121" s="241"/>
      <c r="K121" s="241"/>
      <c r="L121" s="245"/>
      <c r="M121" s="246"/>
      <c r="N121" s="247"/>
      <c r="O121" s="247"/>
      <c r="P121" s="247"/>
      <c r="Q121" s="247"/>
      <c r="R121" s="247"/>
      <c r="S121" s="247"/>
      <c r="T121" s="248"/>
      <c r="AT121" s="249" t="s">
        <v>148</v>
      </c>
      <c r="AU121" s="249" t="s">
        <v>146</v>
      </c>
      <c r="AV121" s="12" t="s">
        <v>80</v>
      </c>
      <c r="AW121" s="12" t="s">
        <v>36</v>
      </c>
      <c r="AX121" s="12" t="s">
        <v>72</v>
      </c>
      <c r="AY121" s="249" t="s">
        <v>137</v>
      </c>
    </row>
    <row r="122" s="11" customFormat="1">
      <c r="B122" s="228"/>
      <c r="C122" s="229"/>
      <c r="D122" s="230" t="s">
        <v>148</v>
      </c>
      <c r="E122" s="231" t="s">
        <v>21</v>
      </c>
      <c r="F122" s="232" t="s">
        <v>191</v>
      </c>
      <c r="G122" s="229"/>
      <c r="H122" s="233">
        <v>50</v>
      </c>
      <c r="I122" s="234"/>
      <c r="J122" s="229"/>
      <c r="K122" s="229"/>
      <c r="L122" s="235"/>
      <c r="M122" s="236"/>
      <c r="N122" s="237"/>
      <c r="O122" s="237"/>
      <c r="P122" s="237"/>
      <c r="Q122" s="237"/>
      <c r="R122" s="237"/>
      <c r="S122" s="237"/>
      <c r="T122" s="238"/>
      <c r="AT122" s="239" t="s">
        <v>148</v>
      </c>
      <c r="AU122" s="239" t="s">
        <v>146</v>
      </c>
      <c r="AV122" s="11" t="s">
        <v>146</v>
      </c>
      <c r="AW122" s="11" t="s">
        <v>36</v>
      </c>
      <c r="AX122" s="11" t="s">
        <v>80</v>
      </c>
      <c r="AY122" s="239" t="s">
        <v>137</v>
      </c>
    </row>
    <row r="123" s="1" customFormat="1" ht="25.5" customHeight="1">
      <c r="B123" s="45"/>
      <c r="C123" s="216" t="s">
        <v>192</v>
      </c>
      <c r="D123" s="216" t="s">
        <v>140</v>
      </c>
      <c r="E123" s="217" t="s">
        <v>193</v>
      </c>
      <c r="F123" s="218" t="s">
        <v>194</v>
      </c>
      <c r="G123" s="219" t="s">
        <v>143</v>
      </c>
      <c r="H123" s="220">
        <v>5.21</v>
      </c>
      <c r="I123" s="221"/>
      <c r="J123" s="222">
        <f>ROUND(I123*H123,2)</f>
        <v>0</v>
      </c>
      <c r="K123" s="218" t="s">
        <v>144</v>
      </c>
      <c r="L123" s="71"/>
      <c r="M123" s="223" t="s">
        <v>21</v>
      </c>
      <c r="N123" s="224" t="s">
        <v>44</v>
      </c>
      <c r="O123" s="46"/>
      <c r="P123" s="225">
        <f>O123*H123</f>
        <v>0</v>
      </c>
      <c r="Q123" s="225">
        <v>0.0567</v>
      </c>
      <c r="R123" s="225">
        <f>Q123*H123</f>
        <v>0.29540699999999998</v>
      </c>
      <c r="S123" s="225">
        <v>0</v>
      </c>
      <c r="T123" s="226">
        <f>S123*H123</f>
        <v>0</v>
      </c>
      <c r="AR123" s="23" t="s">
        <v>145</v>
      </c>
      <c r="AT123" s="23" t="s">
        <v>140</v>
      </c>
      <c r="AU123" s="23" t="s">
        <v>146</v>
      </c>
      <c r="AY123" s="23" t="s">
        <v>137</v>
      </c>
      <c r="BE123" s="227">
        <f>IF(N123="základní",J123,0)</f>
        <v>0</v>
      </c>
      <c r="BF123" s="227">
        <f>IF(N123="snížená",J123,0)</f>
        <v>0</v>
      </c>
      <c r="BG123" s="227">
        <f>IF(N123="zákl. přenesená",J123,0)</f>
        <v>0</v>
      </c>
      <c r="BH123" s="227">
        <f>IF(N123="sníž. přenesená",J123,0)</f>
        <v>0</v>
      </c>
      <c r="BI123" s="227">
        <f>IF(N123="nulová",J123,0)</f>
        <v>0</v>
      </c>
      <c r="BJ123" s="23" t="s">
        <v>146</v>
      </c>
      <c r="BK123" s="227">
        <f>ROUND(I123*H123,2)</f>
        <v>0</v>
      </c>
      <c r="BL123" s="23" t="s">
        <v>145</v>
      </c>
      <c r="BM123" s="23" t="s">
        <v>195</v>
      </c>
    </row>
    <row r="124" s="11" customFormat="1">
      <c r="B124" s="228"/>
      <c r="C124" s="229"/>
      <c r="D124" s="230" t="s">
        <v>148</v>
      </c>
      <c r="E124" s="231" t="s">
        <v>21</v>
      </c>
      <c r="F124" s="232" t="s">
        <v>196</v>
      </c>
      <c r="G124" s="229"/>
      <c r="H124" s="233">
        <v>5.21</v>
      </c>
      <c r="I124" s="234"/>
      <c r="J124" s="229"/>
      <c r="K124" s="229"/>
      <c r="L124" s="235"/>
      <c r="M124" s="236"/>
      <c r="N124" s="237"/>
      <c r="O124" s="237"/>
      <c r="P124" s="237"/>
      <c r="Q124" s="237"/>
      <c r="R124" s="237"/>
      <c r="S124" s="237"/>
      <c r="T124" s="238"/>
      <c r="AT124" s="239" t="s">
        <v>148</v>
      </c>
      <c r="AU124" s="239" t="s">
        <v>146</v>
      </c>
      <c r="AV124" s="11" t="s">
        <v>146</v>
      </c>
      <c r="AW124" s="11" t="s">
        <v>36</v>
      </c>
      <c r="AX124" s="11" t="s">
        <v>80</v>
      </c>
      <c r="AY124" s="239" t="s">
        <v>137</v>
      </c>
    </row>
    <row r="125" s="1" customFormat="1" ht="25.5" customHeight="1">
      <c r="B125" s="45"/>
      <c r="C125" s="216" t="s">
        <v>197</v>
      </c>
      <c r="D125" s="216" t="s">
        <v>140</v>
      </c>
      <c r="E125" s="217" t="s">
        <v>198</v>
      </c>
      <c r="F125" s="218" t="s">
        <v>199</v>
      </c>
      <c r="G125" s="219" t="s">
        <v>200</v>
      </c>
      <c r="H125" s="220">
        <v>2</v>
      </c>
      <c r="I125" s="221"/>
      <c r="J125" s="222">
        <f>ROUND(I125*H125,2)</f>
        <v>0</v>
      </c>
      <c r="K125" s="218" t="s">
        <v>144</v>
      </c>
      <c r="L125" s="71"/>
      <c r="M125" s="223" t="s">
        <v>21</v>
      </c>
      <c r="N125" s="224" t="s">
        <v>44</v>
      </c>
      <c r="O125" s="46"/>
      <c r="P125" s="225">
        <f>O125*H125</f>
        <v>0</v>
      </c>
      <c r="Q125" s="225">
        <v>0.04684</v>
      </c>
      <c r="R125" s="225">
        <f>Q125*H125</f>
        <v>0.093679999999999999</v>
      </c>
      <c r="S125" s="225">
        <v>0</v>
      </c>
      <c r="T125" s="226">
        <f>S125*H125</f>
        <v>0</v>
      </c>
      <c r="AR125" s="23" t="s">
        <v>145</v>
      </c>
      <c r="AT125" s="23" t="s">
        <v>140</v>
      </c>
      <c r="AU125" s="23" t="s">
        <v>146</v>
      </c>
      <c r="AY125" s="23" t="s">
        <v>137</v>
      </c>
      <c r="BE125" s="227">
        <f>IF(N125="základní",J125,0)</f>
        <v>0</v>
      </c>
      <c r="BF125" s="227">
        <f>IF(N125="snížená",J125,0)</f>
        <v>0</v>
      </c>
      <c r="BG125" s="227">
        <f>IF(N125="zákl. přenesená",J125,0)</f>
        <v>0</v>
      </c>
      <c r="BH125" s="227">
        <f>IF(N125="sníž. přenesená",J125,0)</f>
        <v>0</v>
      </c>
      <c r="BI125" s="227">
        <f>IF(N125="nulová",J125,0)</f>
        <v>0</v>
      </c>
      <c r="BJ125" s="23" t="s">
        <v>146</v>
      </c>
      <c r="BK125" s="227">
        <f>ROUND(I125*H125,2)</f>
        <v>0</v>
      </c>
      <c r="BL125" s="23" t="s">
        <v>145</v>
      </c>
      <c r="BM125" s="23" t="s">
        <v>201</v>
      </c>
    </row>
    <row r="126" s="1" customFormat="1" ht="16.5" customHeight="1">
      <c r="B126" s="45"/>
      <c r="C126" s="250" t="s">
        <v>202</v>
      </c>
      <c r="D126" s="250" t="s">
        <v>203</v>
      </c>
      <c r="E126" s="251" t="s">
        <v>204</v>
      </c>
      <c r="F126" s="252" t="s">
        <v>205</v>
      </c>
      <c r="G126" s="253" t="s">
        <v>200</v>
      </c>
      <c r="H126" s="254">
        <v>2</v>
      </c>
      <c r="I126" s="255"/>
      <c r="J126" s="256">
        <f>ROUND(I126*H126,2)</f>
        <v>0</v>
      </c>
      <c r="K126" s="252" t="s">
        <v>144</v>
      </c>
      <c r="L126" s="257"/>
      <c r="M126" s="258" t="s">
        <v>21</v>
      </c>
      <c r="N126" s="259" t="s">
        <v>44</v>
      </c>
      <c r="O126" s="46"/>
      <c r="P126" s="225">
        <f>O126*H126</f>
        <v>0</v>
      </c>
      <c r="Q126" s="225">
        <v>0.023470000000000001</v>
      </c>
      <c r="R126" s="225">
        <f>Q126*H126</f>
        <v>0.046940000000000003</v>
      </c>
      <c r="S126" s="225">
        <v>0</v>
      </c>
      <c r="T126" s="226">
        <f>S126*H126</f>
        <v>0</v>
      </c>
      <c r="AR126" s="23" t="s">
        <v>171</v>
      </c>
      <c r="AT126" s="23" t="s">
        <v>203</v>
      </c>
      <c r="AU126" s="23" t="s">
        <v>146</v>
      </c>
      <c r="AY126" s="23" t="s">
        <v>137</v>
      </c>
      <c r="BE126" s="227">
        <f>IF(N126="základní",J126,0)</f>
        <v>0</v>
      </c>
      <c r="BF126" s="227">
        <f>IF(N126="snížená",J126,0)</f>
        <v>0</v>
      </c>
      <c r="BG126" s="227">
        <f>IF(N126="zákl. přenesená",J126,0)</f>
        <v>0</v>
      </c>
      <c r="BH126" s="227">
        <f>IF(N126="sníž. přenesená",J126,0)</f>
        <v>0</v>
      </c>
      <c r="BI126" s="227">
        <f>IF(N126="nulová",J126,0)</f>
        <v>0</v>
      </c>
      <c r="BJ126" s="23" t="s">
        <v>146</v>
      </c>
      <c r="BK126" s="227">
        <f>ROUND(I126*H126,2)</f>
        <v>0</v>
      </c>
      <c r="BL126" s="23" t="s">
        <v>145</v>
      </c>
      <c r="BM126" s="23" t="s">
        <v>206</v>
      </c>
    </row>
    <row r="127" s="10" customFormat="1" ht="29.88" customHeight="1">
      <c r="B127" s="200"/>
      <c r="C127" s="201"/>
      <c r="D127" s="202" t="s">
        <v>71</v>
      </c>
      <c r="E127" s="214" t="s">
        <v>176</v>
      </c>
      <c r="F127" s="214" t="s">
        <v>207</v>
      </c>
      <c r="G127" s="201"/>
      <c r="H127" s="201"/>
      <c r="I127" s="204"/>
      <c r="J127" s="215">
        <f>BK127</f>
        <v>0</v>
      </c>
      <c r="K127" s="201"/>
      <c r="L127" s="206"/>
      <c r="M127" s="207"/>
      <c r="N127" s="208"/>
      <c r="O127" s="208"/>
      <c r="P127" s="209">
        <f>SUM(P128:P148)</f>
        <v>0</v>
      </c>
      <c r="Q127" s="208"/>
      <c r="R127" s="209">
        <f>SUM(R128:R148)</f>
        <v>0.0026800000000000001</v>
      </c>
      <c r="S127" s="208"/>
      <c r="T127" s="210">
        <f>SUM(T128:T148)</f>
        <v>2.8171141</v>
      </c>
      <c r="AR127" s="211" t="s">
        <v>80</v>
      </c>
      <c r="AT127" s="212" t="s">
        <v>71</v>
      </c>
      <c r="AU127" s="212" t="s">
        <v>80</v>
      </c>
      <c r="AY127" s="211" t="s">
        <v>137</v>
      </c>
      <c r="BK127" s="213">
        <f>SUM(BK128:BK148)</f>
        <v>0</v>
      </c>
    </row>
    <row r="128" s="1" customFormat="1" ht="16.5" customHeight="1">
      <c r="B128" s="45"/>
      <c r="C128" s="216" t="s">
        <v>10</v>
      </c>
      <c r="D128" s="216" t="s">
        <v>140</v>
      </c>
      <c r="E128" s="217" t="s">
        <v>208</v>
      </c>
      <c r="F128" s="218" t="s">
        <v>209</v>
      </c>
      <c r="G128" s="219" t="s">
        <v>143</v>
      </c>
      <c r="H128" s="220">
        <v>20.094000000000001</v>
      </c>
      <c r="I128" s="221"/>
      <c r="J128" s="222">
        <f>ROUND(I128*H128,2)</f>
        <v>0</v>
      </c>
      <c r="K128" s="218" t="s">
        <v>144</v>
      </c>
      <c r="L128" s="71"/>
      <c r="M128" s="223" t="s">
        <v>21</v>
      </c>
      <c r="N128" s="224" t="s">
        <v>44</v>
      </c>
      <c r="O128" s="46"/>
      <c r="P128" s="225">
        <f>O128*H128</f>
        <v>0</v>
      </c>
      <c r="Q128" s="225">
        <v>0</v>
      </c>
      <c r="R128" s="225">
        <f>Q128*H128</f>
        <v>0</v>
      </c>
      <c r="S128" s="225">
        <v>0</v>
      </c>
      <c r="T128" s="226">
        <f>S128*H128</f>
        <v>0</v>
      </c>
      <c r="AR128" s="23" t="s">
        <v>210</v>
      </c>
      <c r="AT128" s="23" t="s">
        <v>140</v>
      </c>
      <c r="AU128" s="23" t="s">
        <v>146</v>
      </c>
      <c r="AY128" s="23" t="s">
        <v>137</v>
      </c>
      <c r="BE128" s="227">
        <f>IF(N128="základní",J128,0)</f>
        <v>0</v>
      </c>
      <c r="BF128" s="227">
        <f>IF(N128="snížená",J128,0)</f>
        <v>0</v>
      </c>
      <c r="BG128" s="227">
        <f>IF(N128="zákl. přenesená",J128,0)</f>
        <v>0</v>
      </c>
      <c r="BH128" s="227">
        <f>IF(N128="sníž. přenesená",J128,0)</f>
        <v>0</v>
      </c>
      <c r="BI128" s="227">
        <f>IF(N128="nulová",J128,0)</f>
        <v>0</v>
      </c>
      <c r="BJ128" s="23" t="s">
        <v>146</v>
      </c>
      <c r="BK128" s="227">
        <f>ROUND(I128*H128,2)</f>
        <v>0</v>
      </c>
      <c r="BL128" s="23" t="s">
        <v>210</v>
      </c>
      <c r="BM128" s="23" t="s">
        <v>211</v>
      </c>
    </row>
    <row r="129" s="12" customFormat="1">
      <c r="B129" s="240"/>
      <c r="C129" s="241"/>
      <c r="D129" s="230" t="s">
        <v>148</v>
      </c>
      <c r="E129" s="242" t="s">
        <v>21</v>
      </c>
      <c r="F129" s="243" t="s">
        <v>212</v>
      </c>
      <c r="G129" s="241"/>
      <c r="H129" s="242" t="s">
        <v>21</v>
      </c>
      <c r="I129" s="244"/>
      <c r="J129" s="241"/>
      <c r="K129" s="241"/>
      <c r="L129" s="245"/>
      <c r="M129" s="246"/>
      <c r="N129" s="247"/>
      <c r="O129" s="247"/>
      <c r="P129" s="247"/>
      <c r="Q129" s="247"/>
      <c r="R129" s="247"/>
      <c r="S129" s="247"/>
      <c r="T129" s="248"/>
      <c r="AT129" s="249" t="s">
        <v>148</v>
      </c>
      <c r="AU129" s="249" t="s">
        <v>146</v>
      </c>
      <c r="AV129" s="12" t="s">
        <v>80</v>
      </c>
      <c r="AW129" s="12" t="s">
        <v>36</v>
      </c>
      <c r="AX129" s="12" t="s">
        <v>72</v>
      </c>
      <c r="AY129" s="249" t="s">
        <v>137</v>
      </c>
    </row>
    <row r="130" s="11" customFormat="1">
      <c r="B130" s="228"/>
      <c r="C130" s="229"/>
      <c r="D130" s="230" t="s">
        <v>148</v>
      </c>
      <c r="E130" s="231" t="s">
        <v>21</v>
      </c>
      <c r="F130" s="232" t="s">
        <v>213</v>
      </c>
      <c r="G130" s="229"/>
      <c r="H130" s="233">
        <v>14.404</v>
      </c>
      <c r="I130" s="234"/>
      <c r="J130" s="229"/>
      <c r="K130" s="229"/>
      <c r="L130" s="235"/>
      <c r="M130" s="236"/>
      <c r="N130" s="237"/>
      <c r="O130" s="237"/>
      <c r="P130" s="237"/>
      <c r="Q130" s="237"/>
      <c r="R130" s="237"/>
      <c r="S130" s="237"/>
      <c r="T130" s="238"/>
      <c r="AT130" s="239" t="s">
        <v>148</v>
      </c>
      <c r="AU130" s="239" t="s">
        <v>146</v>
      </c>
      <c r="AV130" s="11" t="s">
        <v>146</v>
      </c>
      <c r="AW130" s="11" t="s">
        <v>36</v>
      </c>
      <c r="AX130" s="11" t="s">
        <v>72</v>
      </c>
      <c r="AY130" s="239" t="s">
        <v>137</v>
      </c>
    </row>
    <row r="131" s="12" customFormat="1">
      <c r="B131" s="240"/>
      <c r="C131" s="241"/>
      <c r="D131" s="230" t="s">
        <v>148</v>
      </c>
      <c r="E131" s="242" t="s">
        <v>21</v>
      </c>
      <c r="F131" s="243" t="s">
        <v>214</v>
      </c>
      <c r="G131" s="241"/>
      <c r="H131" s="242" t="s">
        <v>21</v>
      </c>
      <c r="I131" s="244"/>
      <c r="J131" s="241"/>
      <c r="K131" s="241"/>
      <c r="L131" s="245"/>
      <c r="M131" s="246"/>
      <c r="N131" s="247"/>
      <c r="O131" s="247"/>
      <c r="P131" s="247"/>
      <c r="Q131" s="247"/>
      <c r="R131" s="247"/>
      <c r="S131" s="247"/>
      <c r="T131" s="248"/>
      <c r="AT131" s="249" t="s">
        <v>148</v>
      </c>
      <c r="AU131" s="249" t="s">
        <v>146</v>
      </c>
      <c r="AV131" s="12" t="s">
        <v>80</v>
      </c>
      <c r="AW131" s="12" t="s">
        <v>36</v>
      </c>
      <c r="AX131" s="12" t="s">
        <v>72</v>
      </c>
      <c r="AY131" s="249" t="s">
        <v>137</v>
      </c>
    </row>
    <row r="132" s="11" customFormat="1">
      <c r="B132" s="228"/>
      <c r="C132" s="229"/>
      <c r="D132" s="230" t="s">
        <v>148</v>
      </c>
      <c r="E132" s="231" t="s">
        <v>21</v>
      </c>
      <c r="F132" s="232" t="s">
        <v>215</v>
      </c>
      <c r="G132" s="229"/>
      <c r="H132" s="233">
        <v>1.0089999999999999</v>
      </c>
      <c r="I132" s="234"/>
      <c r="J132" s="229"/>
      <c r="K132" s="229"/>
      <c r="L132" s="235"/>
      <c r="M132" s="236"/>
      <c r="N132" s="237"/>
      <c r="O132" s="237"/>
      <c r="P132" s="237"/>
      <c r="Q132" s="237"/>
      <c r="R132" s="237"/>
      <c r="S132" s="237"/>
      <c r="T132" s="238"/>
      <c r="AT132" s="239" t="s">
        <v>148</v>
      </c>
      <c r="AU132" s="239" t="s">
        <v>146</v>
      </c>
      <c r="AV132" s="11" t="s">
        <v>146</v>
      </c>
      <c r="AW132" s="11" t="s">
        <v>36</v>
      </c>
      <c r="AX132" s="11" t="s">
        <v>72</v>
      </c>
      <c r="AY132" s="239" t="s">
        <v>137</v>
      </c>
    </row>
    <row r="133" s="11" customFormat="1">
      <c r="B133" s="228"/>
      <c r="C133" s="229"/>
      <c r="D133" s="230" t="s">
        <v>148</v>
      </c>
      <c r="E133" s="231" t="s">
        <v>21</v>
      </c>
      <c r="F133" s="232" t="s">
        <v>216</v>
      </c>
      <c r="G133" s="229"/>
      <c r="H133" s="233">
        <v>4.681</v>
      </c>
      <c r="I133" s="234"/>
      <c r="J133" s="229"/>
      <c r="K133" s="229"/>
      <c r="L133" s="235"/>
      <c r="M133" s="236"/>
      <c r="N133" s="237"/>
      <c r="O133" s="237"/>
      <c r="P133" s="237"/>
      <c r="Q133" s="237"/>
      <c r="R133" s="237"/>
      <c r="S133" s="237"/>
      <c r="T133" s="238"/>
      <c r="AT133" s="239" t="s">
        <v>148</v>
      </c>
      <c r="AU133" s="239" t="s">
        <v>146</v>
      </c>
      <c r="AV133" s="11" t="s">
        <v>146</v>
      </c>
      <c r="AW133" s="11" t="s">
        <v>36</v>
      </c>
      <c r="AX133" s="11" t="s">
        <v>72</v>
      </c>
      <c r="AY133" s="239" t="s">
        <v>137</v>
      </c>
    </row>
    <row r="134" s="13" customFormat="1">
      <c r="B134" s="260"/>
      <c r="C134" s="261"/>
      <c r="D134" s="230" t="s">
        <v>148</v>
      </c>
      <c r="E134" s="262" t="s">
        <v>21</v>
      </c>
      <c r="F134" s="263" t="s">
        <v>217</v>
      </c>
      <c r="G134" s="261"/>
      <c r="H134" s="264">
        <v>20.094000000000001</v>
      </c>
      <c r="I134" s="265"/>
      <c r="J134" s="261"/>
      <c r="K134" s="261"/>
      <c r="L134" s="266"/>
      <c r="M134" s="267"/>
      <c r="N134" s="268"/>
      <c r="O134" s="268"/>
      <c r="P134" s="268"/>
      <c r="Q134" s="268"/>
      <c r="R134" s="268"/>
      <c r="S134" s="268"/>
      <c r="T134" s="269"/>
      <c r="AT134" s="270" t="s">
        <v>148</v>
      </c>
      <c r="AU134" s="270" t="s">
        <v>146</v>
      </c>
      <c r="AV134" s="13" t="s">
        <v>145</v>
      </c>
      <c r="AW134" s="13" t="s">
        <v>36</v>
      </c>
      <c r="AX134" s="13" t="s">
        <v>80</v>
      </c>
      <c r="AY134" s="270" t="s">
        <v>137</v>
      </c>
    </row>
    <row r="135" s="1" customFormat="1" ht="16.5" customHeight="1">
      <c r="B135" s="45"/>
      <c r="C135" s="216" t="s">
        <v>210</v>
      </c>
      <c r="D135" s="216" t="s">
        <v>140</v>
      </c>
      <c r="E135" s="217" t="s">
        <v>218</v>
      </c>
      <c r="F135" s="218" t="s">
        <v>219</v>
      </c>
      <c r="G135" s="219" t="s">
        <v>143</v>
      </c>
      <c r="H135" s="220">
        <v>26.094000000000001</v>
      </c>
      <c r="I135" s="221"/>
      <c r="J135" s="222">
        <f>ROUND(I135*H135,2)</f>
        <v>0</v>
      </c>
      <c r="K135" s="218" t="s">
        <v>144</v>
      </c>
      <c r="L135" s="71"/>
      <c r="M135" s="223" t="s">
        <v>21</v>
      </c>
      <c r="N135" s="224" t="s">
        <v>44</v>
      </c>
      <c r="O135" s="46"/>
      <c r="P135" s="225">
        <f>O135*H135</f>
        <v>0</v>
      </c>
      <c r="Q135" s="225">
        <v>0</v>
      </c>
      <c r="R135" s="225">
        <f>Q135*H135</f>
        <v>0</v>
      </c>
      <c r="S135" s="225">
        <v>0.00014999999999999999</v>
      </c>
      <c r="T135" s="226">
        <f>S135*H135</f>
        <v>0.0039141000000000002</v>
      </c>
      <c r="AR135" s="23" t="s">
        <v>210</v>
      </c>
      <c r="AT135" s="23" t="s">
        <v>140</v>
      </c>
      <c r="AU135" s="23" t="s">
        <v>146</v>
      </c>
      <c r="AY135" s="23" t="s">
        <v>137</v>
      </c>
      <c r="BE135" s="227">
        <f>IF(N135="základní",J135,0)</f>
        <v>0</v>
      </c>
      <c r="BF135" s="227">
        <f>IF(N135="snížená",J135,0)</f>
        <v>0</v>
      </c>
      <c r="BG135" s="227">
        <f>IF(N135="zákl. přenesená",J135,0)</f>
        <v>0</v>
      </c>
      <c r="BH135" s="227">
        <f>IF(N135="sníž. přenesená",J135,0)</f>
        <v>0</v>
      </c>
      <c r="BI135" s="227">
        <f>IF(N135="nulová",J135,0)</f>
        <v>0</v>
      </c>
      <c r="BJ135" s="23" t="s">
        <v>146</v>
      </c>
      <c r="BK135" s="227">
        <f>ROUND(I135*H135,2)</f>
        <v>0</v>
      </c>
      <c r="BL135" s="23" t="s">
        <v>210</v>
      </c>
      <c r="BM135" s="23" t="s">
        <v>220</v>
      </c>
    </row>
    <row r="136" s="12" customFormat="1">
      <c r="B136" s="240"/>
      <c r="C136" s="241"/>
      <c r="D136" s="230" t="s">
        <v>148</v>
      </c>
      <c r="E136" s="242" t="s">
        <v>21</v>
      </c>
      <c r="F136" s="243" t="s">
        <v>221</v>
      </c>
      <c r="G136" s="241"/>
      <c r="H136" s="242" t="s">
        <v>21</v>
      </c>
      <c r="I136" s="244"/>
      <c r="J136" s="241"/>
      <c r="K136" s="241"/>
      <c r="L136" s="245"/>
      <c r="M136" s="246"/>
      <c r="N136" s="247"/>
      <c r="O136" s="247"/>
      <c r="P136" s="247"/>
      <c r="Q136" s="247"/>
      <c r="R136" s="247"/>
      <c r="S136" s="247"/>
      <c r="T136" s="248"/>
      <c r="AT136" s="249" t="s">
        <v>148</v>
      </c>
      <c r="AU136" s="249" t="s">
        <v>146</v>
      </c>
      <c r="AV136" s="12" t="s">
        <v>80</v>
      </c>
      <c r="AW136" s="12" t="s">
        <v>36</v>
      </c>
      <c r="AX136" s="12" t="s">
        <v>72</v>
      </c>
      <c r="AY136" s="249" t="s">
        <v>137</v>
      </c>
    </row>
    <row r="137" s="11" customFormat="1">
      <c r="B137" s="228"/>
      <c r="C137" s="229"/>
      <c r="D137" s="230" t="s">
        <v>148</v>
      </c>
      <c r="E137" s="231" t="s">
        <v>21</v>
      </c>
      <c r="F137" s="232" t="s">
        <v>222</v>
      </c>
      <c r="G137" s="229"/>
      <c r="H137" s="233">
        <v>26.094000000000001</v>
      </c>
      <c r="I137" s="234"/>
      <c r="J137" s="229"/>
      <c r="K137" s="229"/>
      <c r="L137" s="235"/>
      <c r="M137" s="236"/>
      <c r="N137" s="237"/>
      <c r="O137" s="237"/>
      <c r="P137" s="237"/>
      <c r="Q137" s="237"/>
      <c r="R137" s="237"/>
      <c r="S137" s="237"/>
      <c r="T137" s="238"/>
      <c r="AT137" s="239" t="s">
        <v>148</v>
      </c>
      <c r="AU137" s="239" t="s">
        <v>146</v>
      </c>
      <c r="AV137" s="11" t="s">
        <v>146</v>
      </c>
      <c r="AW137" s="11" t="s">
        <v>36</v>
      </c>
      <c r="AX137" s="11" t="s">
        <v>80</v>
      </c>
      <c r="AY137" s="239" t="s">
        <v>137</v>
      </c>
    </row>
    <row r="138" s="1" customFormat="1" ht="25.5" customHeight="1">
      <c r="B138" s="45"/>
      <c r="C138" s="216" t="s">
        <v>223</v>
      </c>
      <c r="D138" s="216" t="s">
        <v>140</v>
      </c>
      <c r="E138" s="217" t="s">
        <v>224</v>
      </c>
      <c r="F138" s="218" t="s">
        <v>225</v>
      </c>
      <c r="G138" s="219" t="s">
        <v>143</v>
      </c>
      <c r="H138" s="220">
        <v>67</v>
      </c>
      <c r="I138" s="221"/>
      <c r="J138" s="222">
        <f>ROUND(I138*H138,2)</f>
        <v>0</v>
      </c>
      <c r="K138" s="218" t="s">
        <v>144</v>
      </c>
      <c r="L138" s="71"/>
      <c r="M138" s="223" t="s">
        <v>21</v>
      </c>
      <c r="N138" s="224" t="s">
        <v>44</v>
      </c>
      <c r="O138" s="46"/>
      <c r="P138" s="225">
        <f>O138*H138</f>
        <v>0</v>
      </c>
      <c r="Q138" s="225">
        <v>4.0000000000000003E-05</v>
      </c>
      <c r="R138" s="225">
        <f>Q138*H138</f>
        <v>0.0026800000000000001</v>
      </c>
      <c r="S138" s="225">
        <v>0</v>
      </c>
      <c r="T138" s="226">
        <f>S138*H138</f>
        <v>0</v>
      </c>
      <c r="AR138" s="23" t="s">
        <v>145</v>
      </c>
      <c r="AT138" s="23" t="s">
        <v>140</v>
      </c>
      <c r="AU138" s="23" t="s">
        <v>146</v>
      </c>
      <c r="AY138" s="23" t="s">
        <v>137</v>
      </c>
      <c r="BE138" s="227">
        <f>IF(N138="základní",J138,0)</f>
        <v>0</v>
      </c>
      <c r="BF138" s="227">
        <f>IF(N138="snížená",J138,0)</f>
        <v>0</v>
      </c>
      <c r="BG138" s="227">
        <f>IF(N138="zákl. přenesená",J138,0)</f>
        <v>0</v>
      </c>
      <c r="BH138" s="227">
        <f>IF(N138="sníž. přenesená",J138,0)</f>
        <v>0</v>
      </c>
      <c r="BI138" s="227">
        <f>IF(N138="nulová",J138,0)</f>
        <v>0</v>
      </c>
      <c r="BJ138" s="23" t="s">
        <v>146</v>
      </c>
      <c r="BK138" s="227">
        <f>ROUND(I138*H138,2)</f>
        <v>0</v>
      </c>
      <c r="BL138" s="23" t="s">
        <v>145</v>
      </c>
      <c r="BM138" s="23" t="s">
        <v>226</v>
      </c>
    </row>
    <row r="139" s="11" customFormat="1">
      <c r="B139" s="228"/>
      <c r="C139" s="229"/>
      <c r="D139" s="230" t="s">
        <v>148</v>
      </c>
      <c r="E139" s="231" t="s">
        <v>21</v>
      </c>
      <c r="F139" s="232" t="s">
        <v>227</v>
      </c>
      <c r="G139" s="229"/>
      <c r="H139" s="233">
        <v>17</v>
      </c>
      <c r="I139" s="234"/>
      <c r="J139" s="229"/>
      <c r="K139" s="229"/>
      <c r="L139" s="235"/>
      <c r="M139" s="236"/>
      <c r="N139" s="237"/>
      <c r="O139" s="237"/>
      <c r="P139" s="237"/>
      <c r="Q139" s="237"/>
      <c r="R139" s="237"/>
      <c r="S139" s="237"/>
      <c r="T139" s="238"/>
      <c r="AT139" s="239" t="s">
        <v>148</v>
      </c>
      <c r="AU139" s="239" t="s">
        <v>146</v>
      </c>
      <c r="AV139" s="11" t="s">
        <v>146</v>
      </c>
      <c r="AW139" s="11" t="s">
        <v>36</v>
      </c>
      <c r="AX139" s="11" t="s">
        <v>72</v>
      </c>
      <c r="AY139" s="239" t="s">
        <v>137</v>
      </c>
    </row>
    <row r="140" s="12" customFormat="1">
      <c r="B140" s="240"/>
      <c r="C140" s="241"/>
      <c r="D140" s="230" t="s">
        <v>148</v>
      </c>
      <c r="E140" s="242" t="s">
        <v>21</v>
      </c>
      <c r="F140" s="243" t="s">
        <v>228</v>
      </c>
      <c r="G140" s="241"/>
      <c r="H140" s="242" t="s">
        <v>21</v>
      </c>
      <c r="I140" s="244"/>
      <c r="J140" s="241"/>
      <c r="K140" s="241"/>
      <c r="L140" s="245"/>
      <c r="M140" s="246"/>
      <c r="N140" s="247"/>
      <c r="O140" s="247"/>
      <c r="P140" s="247"/>
      <c r="Q140" s="247"/>
      <c r="R140" s="247"/>
      <c r="S140" s="247"/>
      <c r="T140" s="248"/>
      <c r="AT140" s="249" t="s">
        <v>148</v>
      </c>
      <c r="AU140" s="249" t="s">
        <v>146</v>
      </c>
      <c r="AV140" s="12" t="s">
        <v>80</v>
      </c>
      <c r="AW140" s="12" t="s">
        <v>36</v>
      </c>
      <c r="AX140" s="12" t="s">
        <v>72</v>
      </c>
      <c r="AY140" s="249" t="s">
        <v>137</v>
      </c>
    </row>
    <row r="141" s="11" customFormat="1">
      <c r="B141" s="228"/>
      <c r="C141" s="229"/>
      <c r="D141" s="230" t="s">
        <v>148</v>
      </c>
      <c r="E141" s="231" t="s">
        <v>21</v>
      </c>
      <c r="F141" s="232" t="s">
        <v>191</v>
      </c>
      <c r="G141" s="229"/>
      <c r="H141" s="233">
        <v>50</v>
      </c>
      <c r="I141" s="234"/>
      <c r="J141" s="229"/>
      <c r="K141" s="229"/>
      <c r="L141" s="235"/>
      <c r="M141" s="236"/>
      <c r="N141" s="237"/>
      <c r="O141" s="237"/>
      <c r="P141" s="237"/>
      <c r="Q141" s="237"/>
      <c r="R141" s="237"/>
      <c r="S141" s="237"/>
      <c r="T141" s="238"/>
      <c r="AT141" s="239" t="s">
        <v>148</v>
      </c>
      <c r="AU141" s="239" t="s">
        <v>146</v>
      </c>
      <c r="AV141" s="11" t="s">
        <v>146</v>
      </c>
      <c r="AW141" s="11" t="s">
        <v>36</v>
      </c>
      <c r="AX141" s="11" t="s">
        <v>72</v>
      </c>
      <c r="AY141" s="239" t="s">
        <v>137</v>
      </c>
    </row>
    <row r="142" s="13" customFormat="1">
      <c r="B142" s="260"/>
      <c r="C142" s="261"/>
      <c r="D142" s="230" t="s">
        <v>148</v>
      </c>
      <c r="E142" s="262" t="s">
        <v>21</v>
      </c>
      <c r="F142" s="263" t="s">
        <v>217</v>
      </c>
      <c r="G142" s="261"/>
      <c r="H142" s="264">
        <v>67</v>
      </c>
      <c r="I142" s="265"/>
      <c r="J142" s="261"/>
      <c r="K142" s="261"/>
      <c r="L142" s="266"/>
      <c r="M142" s="267"/>
      <c r="N142" s="268"/>
      <c r="O142" s="268"/>
      <c r="P142" s="268"/>
      <c r="Q142" s="268"/>
      <c r="R142" s="268"/>
      <c r="S142" s="268"/>
      <c r="T142" s="269"/>
      <c r="AT142" s="270" t="s">
        <v>148</v>
      </c>
      <c r="AU142" s="270" t="s">
        <v>146</v>
      </c>
      <c r="AV142" s="13" t="s">
        <v>145</v>
      </c>
      <c r="AW142" s="13" t="s">
        <v>36</v>
      </c>
      <c r="AX142" s="13" t="s">
        <v>80</v>
      </c>
      <c r="AY142" s="270" t="s">
        <v>137</v>
      </c>
    </row>
    <row r="143" s="1" customFormat="1" ht="38.25" customHeight="1">
      <c r="B143" s="45"/>
      <c r="C143" s="216" t="s">
        <v>229</v>
      </c>
      <c r="D143" s="216" t="s">
        <v>140</v>
      </c>
      <c r="E143" s="217" t="s">
        <v>230</v>
      </c>
      <c r="F143" s="218" t="s">
        <v>231</v>
      </c>
      <c r="G143" s="219" t="s">
        <v>143</v>
      </c>
      <c r="H143" s="220">
        <v>28.132000000000001</v>
      </c>
      <c r="I143" s="221"/>
      <c r="J143" s="222">
        <f>ROUND(I143*H143,2)</f>
        <v>0</v>
      </c>
      <c r="K143" s="218" t="s">
        <v>144</v>
      </c>
      <c r="L143" s="71"/>
      <c r="M143" s="223" t="s">
        <v>21</v>
      </c>
      <c r="N143" s="224" t="s">
        <v>44</v>
      </c>
      <c r="O143" s="46"/>
      <c r="P143" s="225">
        <f>O143*H143</f>
        <v>0</v>
      </c>
      <c r="Q143" s="225">
        <v>0</v>
      </c>
      <c r="R143" s="225">
        <f>Q143*H143</f>
        <v>0</v>
      </c>
      <c r="S143" s="225">
        <v>0.10000000000000001</v>
      </c>
      <c r="T143" s="226">
        <f>S143*H143</f>
        <v>2.8132000000000001</v>
      </c>
      <c r="AR143" s="23" t="s">
        <v>145</v>
      </c>
      <c r="AT143" s="23" t="s">
        <v>140</v>
      </c>
      <c r="AU143" s="23" t="s">
        <v>146</v>
      </c>
      <c r="AY143" s="23" t="s">
        <v>137</v>
      </c>
      <c r="BE143" s="227">
        <f>IF(N143="základní",J143,0)</f>
        <v>0</v>
      </c>
      <c r="BF143" s="227">
        <f>IF(N143="snížená",J143,0)</f>
        <v>0</v>
      </c>
      <c r="BG143" s="227">
        <f>IF(N143="zákl. přenesená",J143,0)</f>
        <v>0</v>
      </c>
      <c r="BH143" s="227">
        <f>IF(N143="sníž. přenesená",J143,0)</f>
        <v>0</v>
      </c>
      <c r="BI143" s="227">
        <f>IF(N143="nulová",J143,0)</f>
        <v>0</v>
      </c>
      <c r="BJ143" s="23" t="s">
        <v>146</v>
      </c>
      <c r="BK143" s="227">
        <f>ROUND(I143*H143,2)</f>
        <v>0</v>
      </c>
      <c r="BL143" s="23" t="s">
        <v>145</v>
      </c>
      <c r="BM143" s="23" t="s">
        <v>232</v>
      </c>
    </row>
    <row r="144" s="11" customFormat="1">
      <c r="B144" s="228"/>
      <c r="C144" s="229"/>
      <c r="D144" s="230" t="s">
        <v>148</v>
      </c>
      <c r="E144" s="231" t="s">
        <v>21</v>
      </c>
      <c r="F144" s="232" t="s">
        <v>233</v>
      </c>
      <c r="G144" s="229"/>
      <c r="H144" s="233">
        <v>28.132000000000001</v>
      </c>
      <c r="I144" s="234"/>
      <c r="J144" s="229"/>
      <c r="K144" s="229"/>
      <c r="L144" s="235"/>
      <c r="M144" s="236"/>
      <c r="N144" s="237"/>
      <c r="O144" s="237"/>
      <c r="P144" s="237"/>
      <c r="Q144" s="237"/>
      <c r="R144" s="237"/>
      <c r="S144" s="237"/>
      <c r="T144" s="238"/>
      <c r="AT144" s="239" t="s">
        <v>148</v>
      </c>
      <c r="AU144" s="239" t="s">
        <v>146</v>
      </c>
      <c r="AV144" s="11" t="s">
        <v>146</v>
      </c>
      <c r="AW144" s="11" t="s">
        <v>36</v>
      </c>
      <c r="AX144" s="11" t="s">
        <v>80</v>
      </c>
      <c r="AY144" s="239" t="s">
        <v>137</v>
      </c>
    </row>
    <row r="145" s="1" customFormat="1" ht="16.5" customHeight="1">
      <c r="B145" s="45"/>
      <c r="C145" s="216" t="s">
        <v>234</v>
      </c>
      <c r="D145" s="216" t="s">
        <v>140</v>
      </c>
      <c r="E145" s="217" t="s">
        <v>235</v>
      </c>
      <c r="F145" s="218" t="s">
        <v>236</v>
      </c>
      <c r="G145" s="219" t="s">
        <v>143</v>
      </c>
      <c r="H145" s="220">
        <v>5.7839999999999998</v>
      </c>
      <c r="I145" s="221"/>
      <c r="J145" s="222">
        <f>ROUND(I145*H145,2)</f>
        <v>0</v>
      </c>
      <c r="K145" s="218" t="s">
        <v>144</v>
      </c>
      <c r="L145" s="71"/>
      <c r="M145" s="223" t="s">
        <v>21</v>
      </c>
      <c r="N145" s="224" t="s">
        <v>44</v>
      </c>
      <c r="O145" s="46"/>
      <c r="P145" s="225">
        <f>O145*H145</f>
        <v>0</v>
      </c>
      <c r="Q145" s="225">
        <v>0</v>
      </c>
      <c r="R145" s="225">
        <f>Q145*H145</f>
        <v>0</v>
      </c>
      <c r="S145" s="225">
        <v>0</v>
      </c>
      <c r="T145" s="226">
        <f>S145*H145</f>
        <v>0</v>
      </c>
      <c r="AR145" s="23" t="s">
        <v>145</v>
      </c>
      <c r="AT145" s="23" t="s">
        <v>140</v>
      </c>
      <c r="AU145" s="23" t="s">
        <v>146</v>
      </c>
      <c r="AY145" s="23" t="s">
        <v>137</v>
      </c>
      <c r="BE145" s="227">
        <f>IF(N145="základní",J145,0)</f>
        <v>0</v>
      </c>
      <c r="BF145" s="227">
        <f>IF(N145="snížená",J145,0)</f>
        <v>0</v>
      </c>
      <c r="BG145" s="227">
        <f>IF(N145="zákl. přenesená",J145,0)</f>
        <v>0</v>
      </c>
      <c r="BH145" s="227">
        <f>IF(N145="sníž. přenesená",J145,0)</f>
        <v>0</v>
      </c>
      <c r="BI145" s="227">
        <f>IF(N145="nulová",J145,0)</f>
        <v>0</v>
      </c>
      <c r="BJ145" s="23" t="s">
        <v>146</v>
      </c>
      <c r="BK145" s="227">
        <f>ROUND(I145*H145,2)</f>
        <v>0</v>
      </c>
      <c r="BL145" s="23" t="s">
        <v>145</v>
      </c>
      <c r="BM145" s="23" t="s">
        <v>237</v>
      </c>
    </row>
    <row r="146" s="11" customFormat="1">
      <c r="B146" s="228"/>
      <c r="C146" s="229"/>
      <c r="D146" s="230" t="s">
        <v>148</v>
      </c>
      <c r="E146" s="231" t="s">
        <v>21</v>
      </c>
      <c r="F146" s="232" t="s">
        <v>238</v>
      </c>
      <c r="G146" s="229"/>
      <c r="H146" s="233">
        <v>4.681</v>
      </c>
      <c r="I146" s="234"/>
      <c r="J146" s="229"/>
      <c r="K146" s="229"/>
      <c r="L146" s="235"/>
      <c r="M146" s="236"/>
      <c r="N146" s="237"/>
      <c r="O146" s="237"/>
      <c r="P146" s="237"/>
      <c r="Q146" s="237"/>
      <c r="R146" s="237"/>
      <c r="S146" s="237"/>
      <c r="T146" s="238"/>
      <c r="AT146" s="239" t="s">
        <v>148</v>
      </c>
      <c r="AU146" s="239" t="s">
        <v>146</v>
      </c>
      <c r="AV146" s="11" t="s">
        <v>146</v>
      </c>
      <c r="AW146" s="11" t="s">
        <v>36</v>
      </c>
      <c r="AX146" s="11" t="s">
        <v>72</v>
      </c>
      <c r="AY146" s="239" t="s">
        <v>137</v>
      </c>
    </row>
    <row r="147" s="11" customFormat="1">
      <c r="B147" s="228"/>
      <c r="C147" s="229"/>
      <c r="D147" s="230" t="s">
        <v>148</v>
      </c>
      <c r="E147" s="231" t="s">
        <v>21</v>
      </c>
      <c r="F147" s="232" t="s">
        <v>239</v>
      </c>
      <c r="G147" s="229"/>
      <c r="H147" s="233">
        <v>1.103</v>
      </c>
      <c r="I147" s="234"/>
      <c r="J147" s="229"/>
      <c r="K147" s="229"/>
      <c r="L147" s="235"/>
      <c r="M147" s="236"/>
      <c r="N147" s="237"/>
      <c r="O147" s="237"/>
      <c r="P147" s="237"/>
      <c r="Q147" s="237"/>
      <c r="R147" s="237"/>
      <c r="S147" s="237"/>
      <c r="T147" s="238"/>
      <c r="AT147" s="239" t="s">
        <v>148</v>
      </c>
      <c r="AU147" s="239" t="s">
        <v>146</v>
      </c>
      <c r="AV147" s="11" t="s">
        <v>146</v>
      </c>
      <c r="AW147" s="11" t="s">
        <v>36</v>
      </c>
      <c r="AX147" s="11" t="s">
        <v>72</v>
      </c>
      <c r="AY147" s="239" t="s">
        <v>137</v>
      </c>
    </row>
    <row r="148" s="13" customFormat="1">
      <c r="B148" s="260"/>
      <c r="C148" s="261"/>
      <c r="D148" s="230" t="s">
        <v>148</v>
      </c>
      <c r="E148" s="262" t="s">
        <v>21</v>
      </c>
      <c r="F148" s="263" t="s">
        <v>217</v>
      </c>
      <c r="G148" s="261"/>
      <c r="H148" s="264">
        <v>5.7839999999999998</v>
      </c>
      <c r="I148" s="265"/>
      <c r="J148" s="261"/>
      <c r="K148" s="261"/>
      <c r="L148" s="266"/>
      <c r="M148" s="267"/>
      <c r="N148" s="268"/>
      <c r="O148" s="268"/>
      <c r="P148" s="268"/>
      <c r="Q148" s="268"/>
      <c r="R148" s="268"/>
      <c r="S148" s="268"/>
      <c r="T148" s="269"/>
      <c r="AT148" s="270" t="s">
        <v>148</v>
      </c>
      <c r="AU148" s="270" t="s">
        <v>146</v>
      </c>
      <c r="AV148" s="13" t="s">
        <v>145</v>
      </c>
      <c r="AW148" s="13" t="s">
        <v>36</v>
      </c>
      <c r="AX148" s="13" t="s">
        <v>80</v>
      </c>
      <c r="AY148" s="270" t="s">
        <v>137</v>
      </c>
    </row>
    <row r="149" s="10" customFormat="1" ht="29.88" customHeight="1">
      <c r="B149" s="200"/>
      <c r="C149" s="201"/>
      <c r="D149" s="202" t="s">
        <v>71</v>
      </c>
      <c r="E149" s="214" t="s">
        <v>240</v>
      </c>
      <c r="F149" s="214" t="s">
        <v>241</v>
      </c>
      <c r="G149" s="201"/>
      <c r="H149" s="201"/>
      <c r="I149" s="204"/>
      <c r="J149" s="215">
        <f>BK149</f>
        <v>0</v>
      </c>
      <c r="K149" s="201"/>
      <c r="L149" s="206"/>
      <c r="M149" s="207"/>
      <c r="N149" s="208"/>
      <c r="O149" s="208"/>
      <c r="P149" s="209">
        <f>SUM(P150:P156)</f>
        <v>0</v>
      </c>
      <c r="Q149" s="208"/>
      <c r="R149" s="209">
        <f>SUM(R150:R156)</f>
        <v>0</v>
      </c>
      <c r="S149" s="208"/>
      <c r="T149" s="210">
        <f>SUM(T150:T156)</f>
        <v>0</v>
      </c>
      <c r="AR149" s="211" t="s">
        <v>80</v>
      </c>
      <c r="AT149" s="212" t="s">
        <v>71</v>
      </c>
      <c r="AU149" s="212" t="s">
        <v>80</v>
      </c>
      <c r="AY149" s="211" t="s">
        <v>137</v>
      </c>
      <c r="BK149" s="213">
        <f>SUM(BK150:BK156)</f>
        <v>0</v>
      </c>
    </row>
    <row r="150" s="1" customFormat="1" ht="25.5" customHeight="1">
      <c r="B150" s="45"/>
      <c r="C150" s="216" t="s">
        <v>242</v>
      </c>
      <c r="D150" s="216" t="s">
        <v>140</v>
      </c>
      <c r="E150" s="217" t="s">
        <v>243</v>
      </c>
      <c r="F150" s="218" t="s">
        <v>244</v>
      </c>
      <c r="G150" s="219" t="s">
        <v>245</v>
      </c>
      <c r="H150" s="220">
        <v>3.0489999999999999</v>
      </c>
      <c r="I150" s="221"/>
      <c r="J150" s="222">
        <f>ROUND(I150*H150,2)</f>
        <v>0</v>
      </c>
      <c r="K150" s="218" t="s">
        <v>144</v>
      </c>
      <c r="L150" s="71"/>
      <c r="M150" s="223" t="s">
        <v>21</v>
      </c>
      <c r="N150" s="224" t="s">
        <v>44</v>
      </c>
      <c r="O150" s="46"/>
      <c r="P150" s="225">
        <f>O150*H150</f>
        <v>0</v>
      </c>
      <c r="Q150" s="225">
        <v>0</v>
      </c>
      <c r="R150" s="225">
        <f>Q150*H150</f>
        <v>0</v>
      </c>
      <c r="S150" s="225">
        <v>0</v>
      </c>
      <c r="T150" s="226">
        <f>S150*H150</f>
        <v>0</v>
      </c>
      <c r="AR150" s="23" t="s">
        <v>145</v>
      </c>
      <c r="AT150" s="23" t="s">
        <v>140</v>
      </c>
      <c r="AU150" s="23" t="s">
        <v>146</v>
      </c>
      <c r="AY150" s="23" t="s">
        <v>137</v>
      </c>
      <c r="BE150" s="227">
        <f>IF(N150="základní",J150,0)</f>
        <v>0</v>
      </c>
      <c r="BF150" s="227">
        <f>IF(N150="snížená",J150,0)</f>
        <v>0</v>
      </c>
      <c r="BG150" s="227">
        <f>IF(N150="zákl. přenesená",J150,0)</f>
        <v>0</v>
      </c>
      <c r="BH150" s="227">
        <f>IF(N150="sníž. přenesená",J150,0)</f>
        <v>0</v>
      </c>
      <c r="BI150" s="227">
        <f>IF(N150="nulová",J150,0)</f>
        <v>0</v>
      </c>
      <c r="BJ150" s="23" t="s">
        <v>146</v>
      </c>
      <c r="BK150" s="227">
        <f>ROUND(I150*H150,2)</f>
        <v>0</v>
      </c>
      <c r="BL150" s="23" t="s">
        <v>145</v>
      </c>
      <c r="BM150" s="23" t="s">
        <v>246</v>
      </c>
    </row>
    <row r="151" s="1" customFormat="1" ht="38.25" customHeight="1">
      <c r="B151" s="45"/>
      <c r="C151" s="216" t="s">
        <v>9</v>
      </c>
      <c r="D151" s="216" t="s">
        <v>140</v>
      </c>
      <c r="E151" s="217" t="s">
        <v>247</v>
      </c>
      <c r="F151" s="218" t="s">
        <v>248</v>
      </c>
      <c r="G151" s="219" t="s">
        <v>245</v>
      </c>
      <c r="H151" s="220">
        <v>152.44999999999999</v>
      </c>
      <c r="I151" s="221"/>
      <c r="J151" s="222">
        <f>ROUND(I151*H151,2)</f>
        <v>0</v>
      </c>
      <c r="K151" s="218" t="s">
        <v>144</v>
      </c>
      <c r="L151" s="71"/>
      <c r="M151" s="223" t="s">
        <v>21</v>
      </c>
      <c r="N151" s="224" t="s">
        <v>44</v>
      </c>
      <c r="O151" s="46"/>
      <c r="P151" s="225">
        <f>O151*H151</f>
        <v>0</v>
      </c>
      <c r="Q151" s="225">
        <v>0</v>
      </c>
      <c r="R151" s="225">
        <f>Q151*H151</f>
        <v>0</v>
      </c>
      <c r="S151" s="225">
        <v>0</v>
      </c>
      <c r="T151" s="226">
        <f>S151*H151</f>
        <v>0</v>
      </c>
      <c r="AR151" s="23" t="s">
        <v>145</v>
      </c>
      <c r="AT151" s="23" t="s">
        <v>140</v>
      </c>
      <c r="AU151" s="23" t="s">
        <v>146</v>
      </c>
      <c r="AY151" s="23" t="s">
        <v>137</v>
      </c>
      <c r="BE151" s="227">
        <f>IF(N151="základní",J151,0)</f>
        <v>0</v>
      </c>
      <c r="BF151" s="227">
        <f>IF(N151="snížená",J151,0)</f>
        <v>0</v>
      </c>
      <c r="BG151" s="227">
        <f>IF(N151="zákl. přenesená",J151,0)</f>
        <v>0</v>
      </c>
      <c r="BH151" s="227">
        <f>IF(N151="sníž. přenesená",J151,0)</f>
        <v>0</v>
      </c>
      <c r="BI151" s="227">
        <f>IF(N151="nulová",J151,0)</f>
        <v>0</v>
      </c>
      <c r="BJ151" s="23" t="s">
        <v>146</v>
      </c>
      <c r="BK151" s="227">
        <f>ROUND(I151*H151,2)</f>
        <v>0</v>
      </c>
      <c r="BL151" s="23" t="s">
        <v>145</v>
      </c>
      <c r="BM151" s="23" t="s">
        <v>249</v>
      </c>
    </row>
    <row r="152" s="11" customFormat="1">
      <c r="B152" s="228"/>
      <c r="C152" s="229"/>
      <c r="D152" s="230" t="s">
        <v>148</v>
      </c>
      <c r="E152" s="229"/>
      <c r="F152" s="232" t="s">
        <v>250</v>
      </c>
      <c r="G152" s="229"/>
      <c r="H152" s="233">
        <v>152.44999999999999</v>
      </c>
      <c r="I152" s="234"/>
      <c r="J152" s="229"/>
      <c r="K152" s="229"/>
      <c r="L152" s="235"/>
      <c r="M152" s="236"/>
      <c r="N152" s="237"/>
      <c r="O152" s="237"/>
      <c r="P152" s="237"/>
      <c r="Q152" s="237"/>
      <c r="R152" s="237"/>
      <c r="S152" s="237"/>
      <c r="T152" s="238"/>
      <c r="AT152" s="239" t="s">
        <v>148</v>
      </c>
      <c r="AU152" s="239" t="s">
        <v>146</v>
      </c>
      <c r="AV152" s="11" t="s">
        <v>146</v>
      </c>
      <c r="AW152" s="11" t="s">
        <v>6</v>
      </c>
      <c r="AX152" s="11" t="s">
        <v>80</v>
      </c>
      <c r="AY152" s="239" t="s">
        <v>137</v>
      </c>
    </row>
    <row r="153" s="1" customFormat="1" ht="25.5" customHeight="1">
      <c r="B153" s="45"/>
      <c r="C153" s="216" t="s">
        <v>251</v>
      </c>
      <c r="D153" s="216" t="s">
        <v>140</v>
      </c>
      <c r="E153" s="217" t="s">
        <v>252</v>
      </c>
      <c r="F153" s="218" t="s">
        <v>253</v>
      </c>
      <c r="G153" s="219" t="s">
        <v>245</v>
      </c>
      <c r="H153" s="220">
        <v>3.0489999999999999</v>
      </c>
      <c r="I153" s="221"/>
      <c r="J153" s="222">
        <f>ROUND(I153*H153,2)</f>
        <v>0</v>
      </c>
      <c r="K153" s="218" t="s">
        <v>144</v>
      </c>
      <c r="L153" s="71"/>
      <c r="M153" s="223" t="s">
        <v>21</v>
      </c>
      <c r="N153" s="224" t="s">
        <v>44</v>
      </c>
      <c r="O153" s="46"/>
      <c r="P153" s="225">
        <f>O153*H153</f>
        <v>0</v>
      </c>
      <c r="Q153" s="225">
        <v>0</v>
      </c>
      <c r="R153" s="225">
        <f>Q153*H153</f>
        <v>0</v>
      </c>
      <c r="S153" s="225">
        <v>0</v>
      </c>
      <c r="T153" s="226">
        <f>S153*H153</f>
        <v>0</v>
      </c>
      <c r="AR153" s="23" t="s">
        <v>145</v>
      </c>
      <c r="AT153" s="23" t="s">
        <v>140</v>
      </c>
      <c r="AU153" s="23" t="s">
        <v>146</v>
      </c>
      <c r="AY153" s="23" t="s">
        <v>137</v>
      </c>
      <c r="BE153" s="227">
        <f>IF(N153="základní",J153,0)</f>
        <v>0</v>
      </c>
      <c r="BF153" s="227">
        <f>IF(N153="snížená",J153,0)</f>
        <v>0</v>
      </c>
      <c r="BG153" s="227">
        <f>IF(N153="zákl. přenesená",J153,0)</f>
        <v>0</v>
      </c>
      <c r="BH153" s="227">
        <f>IF(N153="sníž. přenesená",J153,0)</f>
        <v>0</v>
      </c>
      <c r="BI153" s="227">
        <f>IF(N153="nulová",J153,0)</f>
        <v>0</v>
      </c>
      <c r="BJ153" s="23" t="s">
        <v>146</v>
      </c>
      <c r="BK153" s="227">
        <f>ROUND(I153*H153,2)</f>
        <v>0</v>
      </c>
      <c r="BL153" s="23" t="s">
        <v>145</v>
      </c>
      <c r="BM153" s="23" t="s">
        <v>254</v>
      </c>
    </row>
    <row r="154" s="1" customFormat="1" ht="25.5" customHeight="1">
      <c r="B154" s="45"/>
      <c r="C154" s="216" t="s">
        <v>255</v>
      </c>
      <c r="D154" s="216" t="s">
        <v>140</v>
      </c>
      <c r="E154" s="217" t="s">
        <v>256</v>
      </c>
      <c r="F154" s="218" t="s">
        <v>257</v>
      </c>
      <c r="G154" s="219" t="s">
        <v>245</v>
      </c>
      <c r="H154" s="220">
        <v>27.440999999999999</v>
      </c>
      <c r="I154" s="221"/>
      <c r="J154" s="222">
        <f>ROUND(I154*H154,2)</f>
        <v>0</v>
      </c>
      <c r="K154" s="218" t="s">
        <v>144</v>
      </c>
      <c r="L154" s="71"/>
      <c r="M154" s="223" t="s">
        <v>21</v>
      </c>
      <c r="N154" s="224" t="s">
        <v>44</v>
      </c>
      <c r="O154" s="46"/>
      <c r="P154" s="225">
        <f>O154*H154</f>
        <v>0</v>
      </c>
      <c r="Q154" s="225">
        <v>0</v>
      </c>
      <c r="R154" s="225">
        <f>Q154*H154</f>
        <v>0</v>
      </c>
      <c r="S154" s="225">
        <v>0</v>
      </c>
      <c r="T154" s="226">
        <f>S154*H154</f>
        <v>0</v>
      </c>
      <c r="AR154" s="23" t="s">
        <v>145</v>
      </c>
      <c r="AT154" s="23" t="s">
        <v>140</v>
      </c>
      <c r="AU154" s="23" t="s">
        <v>146</v>
      </c>
      <c r="AY154" s="23" t="s">
        <v>137</v>
      </c>
      <c r="BE154" s="227">
        <f>IF(N154="základní",J154,0)</f>
        <v>0</v>
      </c>
      <c r="BF154" s="227">
        <f>IF(N154="snížená",J154,0)</f>
        <v>0</v>
      </c>
      <c r="BG154" s="227">
        <f>IF(N154="zákl. přenesená",J154,0)</f>
        <v>0</v>
      </c>
      <c r="BH154" s="227">
        <f>IF(N154="sníž. přenesená",J154,0)</f>
        <v>0</v>
      </c>
      <c r="BI154" s="227">
        <f>IF(N154="nulová",J154,0)</f>
        <v>0</v>
      </c>
      <c r="BJ154" s="23" t="s">
        <v>146</v>
      </c>
      <c r="BK154" s="227">
        <f>ROUND(I154*H154,2)</f>
        <v>0</v>
      </c>
      <c r="BL154" s="23" t="s">
        <v>145</v>
      </c>
      <c r="BM154" s="23" t="s">
        <v>258</v>
      </c>
    </row>
    <row r="155" s="11" customFormat="1">
      <c r="B155" s="228"/>
      <c r="C155" s="229"/>
      <c r="D155" s="230" t="s">
        <v>148</v>
      </c>
      <c r="E155" s="229"/>
      <c r="F155" s="232" t="s">
        <v>259</v>
      </c>
      <c r="G155" s="229"/>
      <c r="H155" s="233">
        <v>27.440999999999999</v>
      </c>
      <c r="I155" s="234"/>
      <c r="J155" s="229"/>
      <c r="K155" s="229"/>
      <c r="L155" s="235"/>
      <c r="M155" s="236"/>
      <c r="N155" s="237"/>
      <c r="O155" s="237"/>
      <c r="P155" s="237"/>
      <c r="Q155" s="237"/>
      <c r="R155" s="237"/>
      <c r="S155" s="237"/>
      <c r="T155" s="238"/>
      <c r="AT155" s="239" t="s">
        <v>148</v>
      </c>
      <c r="AU155" s="239" t="s">
        <v>146</v>
      </c>
      <c r="AV155" s="11" t="s">
        <v>146</v>
      </c>
      <c r="AW155" s="11" t="s">
        <v>6</v>
      </c>
      <c r="AX155" s="11" t="s">
        <v>80</v>
      </c>
      <c r="AY155" s="239" t="s">
        <v>137</v>
      </c>
    </row>
    <row r="156" s="1" customFormat="1" ht="38.25" customHeight="1">
      <c r="B156" s="45"/>
      <c r="C156" s="216" t="s">
        <v>260</v>
      </c>
      <c r="D156" s="216" t="s">
        <v>140</v>
      </c>
      <c r="E156" s="217" t="s">
        <v>261</v>
      </c>
      <c r="F156" s="218" t="s">
        <v>262</v>
      </c>
      <c r="G156" s="219" t="s">
        <v>245</v>
      </c>
      <c r="H156" s="220">
        <v>3.0489999999999999</v>
      </c>
      <c r="I156" s="221"/>
      <c r="J156" s="222">
        <f>ROUND(I156*H156,2)</f>
        <v>0</v>
      </c>
      <c r="K156" s="218" t="s">
        <v>144</v>
      </c>
      <c r="L156" s="71"/>
      <c r="M156" s="223" t="s">
        <v>21</v>
      </c>
      <c r="N156" s="224" t="s">
        <v>44</v>
      </c>
      <c r="O156" s="46"/>
      <c r="P156" s="225">
        <f>O156*H156</f>
        <v>0</v>
      </c>
      <c r="Q156" s="225">
        <v>0</v>
      </c>
      <c r="R156" s="225">
        <f>Q156*H156</f>
        <v>0</v>
      </c>
      <c r="S156" s="225">
        <v>0</v>
      </c>
      <c r="T156" s="226">
        <f>S156*H156</f>
        <v>0</v>
      </c>
      <c r="AR156" s="23" t="s">
        <v>145</v>
      </c>
      <c r="AT156" s="23" t="s">
        <v>140</v>
      </c>
      <c r="AU156" s="23" t="s">
        <v>146</v>
      </c>
      <c r="AY156" s="23" t="s">
        <v>137</v>
      </c>
      <c r="BE156" s="227">
        <f>IF(N156="základní",J156,0)</f>
        <v>0</v>
      </c>
      <c r="BF156" s="227">
        <f>IF(N156="snížená",J156,0)</f>
        <v>0</v>
      </c>
      <c r="BG156" s="227">
        <f>IF(N156="zákl. přenesená",J156,0)</f>
        <v>0</v>
      </c>
      <c r="BH156" s="227">
        <f>IF(N156="sníž. přenesená",J156,0)</f>
        <v>0</v>
      </c>
      <c r="BI156" s="227">
        <f>IF(N156="nulová",J156,0)</f>
        <v>0</v>
      </c>
      <c r="BJ156" s="23" t="s">
        <v>146</v>
      </c>
      <c r="BK156" s="227">
        <f>ROUND(I156*H156,2)</f>
        <v>0</v>
      </c>
      <c r="BL156" s="23" t="s">
        <v>145</v>
      </c>
      <c r="BM156" s="23" t="s">
        <v>263</v>
      </c>
    </row>
    <row r="157" s="10" customFormat="1" ht="29.88" customHeight="1">
      <c r="B157" s="200"/>
      <c r="C157" s="201"/>
      <c r="D157" s="202" t="s">
        <v>71</v>
      </c>
      <c r="E157" s="214" t="s">
        <v>264</v>
      </c>
      <c r="F157" s="214" t="s">
        <v>265</v>
      </c>
      <c r="G157" s="201"/>
      <c r="H157" s="201"/>
      <c r="I157" s="204"/>
      <c r="J157" s="215">
        <f>BK157</f>
        <v>0</v>
      </c>
      <c r="K157" s="201"/>
      <c r="L157" s="206"/>
      <c r="M157" s="207"/>
      <c r="N157" s="208"/>
      <c r="O157" s="208"/>
      <c r="P157" s="209">
        <f>SUM(P158:P160)</f>
        <v>0</v>
      </c>
      <c r="Q157" s="208"/>
      <c r="R157" s="209">
        <f>SUM(R158:R160)</f>
        <v>0</v>
      </c>
      <c r="S157" s="208"/>
      <c r="T157" s="210">
        <f>SUM(T158:T160)</f>
        <v>0</v>
      </c>
      <c r="AR157" s="211" t="s">
        <v>80</v>
      </c>
      <c r="AT157" s="212" t="s">
        <v>71</v>
      </c>
      <c r="AU157" s="212" t="s">
        <v>80</v>
      </c>
      <c r="AY157" s="211" t="s">
        <v>137</v>
      </c>
      <c r="BK157" s="213">
        <f>SUM(BK158:BK160)</f>
        <v>0</v>
      </c>
    </row>
    <row r="158" s="1" customFormat="1" ht="38.25" customHeight="1">
      <c r="B158" s="45"/>
      <c r="C158" s="216" t="s">
        <v>266</v>
      </c>
      <c r="D158" s="216" t="s">
        <v>140</v>
      </c>
      <c r="E158" s="217" t="s">
        <v>267</v>
      </c>
      <c r="F158" s="218" t="s">
        <v>268</v>
      </c>
      <c r="G158" s="219" t="s">
        <v>245</v>
      </c>
      <c r="H158" s="220">
        <v>0.98299999999999998</v>
      </c>
      <c r="I158" s="221"/>
      <c r="J158" s="222">
        <f>ROUND(I158*H158,2)</f>
        <v>0</v>
      </c>
      <c r="K158" s="218" t="s">
        <v>144</v>
      </c>
      <c r="L158" s="71"/>
      <c r="M158" s="223" t="s">
        <v>21</v>
      </c>
      <c r="N158" s="224" t="s">
        <v>44</v>
      </c>
      <c r="O158" s="46"/>
      <c r="P158" s="225">
        <f>O158*H158</f>
        <v>0</v>
      </c>
      <c r="Q158" s="225">
        <v>0</v>
      </c>
      <c r="R158" s="225">
        <f>Q158*H158</f>
        <v>0</v>
      </c>
      <c r="S158" s="225">
        <v>0</v>
      </c>
      <c r="T158" s="226">
        <f>S158*H158</f>
        <v>0</v>
      </c>
      <c r="AR158" s="23" t="s">
        <v>145</v>
      </c>
      <c r="AT158" s="23" t="s">
        <v>140</v>
      </c>
      <c r="AU158" s="23" t="s">
        <v>146</v>
      </c>
      <c r="AY158" s="23" t="s">
        <v>137</v>
      </c>
      <c r="BE158" s="227">
        <f>IF(N158="základní",J158,0)</f>
        <v>0</v>
      </c>
      <c r="BF158" s="227">
        <f>IF(N158="snížená",J158,0)</f>
        <v>0</v>
      </c>
      <c r="BG158" s="227">
        <f>IF(N158="zákl. přenesená",J158,0)</f>
        <v>0</v>
      </c>
      <c r="BH158" s="227">
        <f>IF(N158="sníž. přenesená",J158,0)</f>
        <v>0</v>
      </c>
      <c r="BI158" s="227">
        <f>IF(N158="nulová",J158,0)</f>
        <v>0</v>
      </c>
      <c r="BJ158" s="23" t="s">
        <v>146</v>
      </c>
      <c r="BK158" s="227">
        <f>ROUND(I158*H158,2)</f>
        <v>0</v>
      </c>
      <c r="BL158" s="23" t="s">
        <v>145</v>
      </c>
      <c r="BM158" s="23" t="s">
        <v>269</v>
      </c>
    </row>
    <row r="159" s="1" customFormat="1" ht="51" customHeight="1">
      <c r="B159" s="45"/>
      <c r="C159" s="216" t="s">
        <v>270</v>
      </c>
      <c r="D159" s="216" t="s">
        <v>140</v>
      </c>
      <c r="E159" s="217" t="s">
        <v>271</v>
      </c>
      <c r="F159" s="218" t="s">
        <v>272</v>
      </c>
      <c r="G159" s="219" t="s">
        <v>245</v>
      </c>
      <c r="H159" s="220">
        <v>0.98299999999999998</v>
      </c>
      <c r="I159" s="221"/>
      <c r="J159" s="222">
        <f>ROUND(I159*H159,2)</f>
        <v>0</v>
      </c>
      <c r="K159" s="218" t="s">
        <v>144</v>
      </c>
      <c r="L159" s="71"/>
      <c r="M159" s="223" t="s">
        <v>21</v>
      </c>
      <c r="N159" s="224" t="s">
        <v>44</v>
      </c>
      <c r="O159" s="46"/>
      <c r="P159" s="225">
        <f>O159*H159</f>
        <v>0</v>
      </c>
      <c r="Q159" s="225">
        <v>0</v>
      </c>
      <c r="R159" s="225">
        <f>Q159*H159</f>
        <v>0</v>
      </c>
      <c r="S159" s="225">
        <v>0</v>
      </c>
      <c r="T159" s="226">
        <f>S159*H159</f>
        <v>0</v>
      </c>
      <c r="AR159" s="23" t="s">
        <v>145</v>
      </c>
      <c r="AT159" s="23" t="s">
        <v>140</v>
      </c>
      <c r="AU159" s="23" t="s">
        <v>146</v>
      </c>
      <c r="AY159" s="23" t="s">
        <v>137</v>
      </c>
      <c r="BE159" s="227">
        <f>IF(N159="základní",J159,0)</f>
        <v>0</v>
      </c>
      <c r="BF159" s="227">
        <f>IF(N159="snížená",J159,0)</f>
        <v>0</v>
      </c>
      <c r="BG159" s="227">
        <f>IF(N159="zákl. přenesená",J159,0)</f>
        <v>0</v>
      </c>
      <c r="BH159" s="227">
        <f>IF(N159="sníž. přenesená",J159,0)</f>
        <v>0</v>
      </c>
      <c r="BI159" s="227">
        <f>IF(N159="nulová",J159,0)</f>
        <v>0</v>
      </c>
      <c r="BJ159" s="23" t="s">
        <v>146</v>
      </c>
      <c r="BK159" s="227">
        <f>ROUND(I159*H159,2)</f>
        <v>0</v>
      </c>
      <c r="BL159" s="23" t="s">
        <v>145</v>
      </c>
      <c r="BM159" s="23" t="s">
        <v>273</v>
      </c>
    </row>
    <row r="160" s="1" customFormat="1" ht="38.25" customHeight="1">
      <c r="B160" s="45"/>
      <c r="C160" s="216" t="s">
        <v>274</v>
      </c>
      <c r="D160" s="216" t="s">
        <v>140</v>
      </c>
      <c r="E160" s="217" t="s">
        <v>275</v>
      </c>
      <c r="F160" s="218" t="s">
        <v>276</v>
      </c>
      <c r="G160" s="219" t="s">
        <v>245</v>
      </c>
      <c r="H160" s="220">
        <v>0.98299999999999998</v>
      </c>
      <c r="I160" s="221"/>
      <c r="J160" s="222">
        <f>ROUND(I160*H160,2)</f>
        <v>0</v>
      </c>
      <c r="K160" s="218" t="s">
        <v>144</v>
      </c>
      <c r="L160" s="71"/>
      <c r="M160" s="223" t="s">
        <v>21</v>
      </c>
      <c r="N160" s="224" t="s">
        <v>44</v>
      </c>
      <c r="O160" s="46"/>
      <c r="P160" s="225">
        <f>O160*H160</f>
        <v>0</v>
      </c>
      <c r="Q160" s="225">
        <v>0</v>
      </c>
      <c r="R160" s="225">
        <f>Q160*H160</f>
        <v>0</v>
      </c>
      <c r="S160" s="225">
        <v>0</v>
      </c>
      <c r="T160" s="226">
        <f>S160*H160</f>
        <v>0</v>
      </c>
      <c r="AR160" s="23" t="s">
        <v>145</v>
      </c>
      <c r="AT160" s="23" t="s">
        <v>140</v>
      </c>
      <c r="AU160" s="23" t="s">
        <v>146</v>
      </c>
      <c r="AY160" s="23" t="s">
        <v>137</v>
      </c>
      <c r="BE160" s="227">
        <f>IF(N160="základní",J160,0)</f>
        <v>0</v>
      </c>
      <c r="BF160" s="227">
        <f>IF(N160="snížená",J160,0)</f>
        <v>0</v>
      </c>
      <c r="BG160" s="227">
        <f>IF(N160="zákl. přenesená",J160,0)</f>
        <v>0</v>
      </c>
      <c r="BH160" s="227">
        <f>IF(N160="sníž. přenesená",J160,0)</f>
        <v>0</v>
      </c>
      <c r="BI160" s="227">
        <f>IF(N160="nulová",J160,0)</f>
        <v>0</v>
      </c>
      <c r="BJ160" s="23" t="s">
        <v>146</v>
      </c>
      <c r="BK160" s="227">
        <f>ROUND(I160*H160,2)</f>
        <v>0</v>
      </c>
      <c r="BL160" s="23" t="s">
        <v>145</v>
      </c>
      <c r="BM160" s="23" t="s">
        <v>277</v>
      </c>
    </row>
    <row r="161" s="10" customFormat="1" ht="37.44001" customHeight="1">
      <c r="B161" s="200"/>
      <c r="C161" s="201"/>
      <c r="D161" s="202" t="s">
        <v>71</v>
      </c>
      <c r="E161" s="203" t="s">
        <v>278</v>
      </c>
      <c r="F161" s="203" t="s">
        <v>279</v>
      </c>
      <c r="G161" s="201"/>
      <c r="H161" s="201"/>
      <c r="I161" s="204"/>
      <c r="J161" s="205">
        <f>BK161</f>
        <v>0</v>
      </c>
      <c r="K161" s="201"/>
      <c r="L161" s="206"/>
      <c r="M161" s="207"/>
      <c r="N161" s="208"/>
      <c r="O161" s="208"/>
      <c r="P161" s="209">
        <f>P162+P192+P203+P215+P227+P247+P251+P269+P275+P308+P325+P335+P347+P366+P372</f>
        <v>0</v>
      </c>
      <c r="Q161" s="208"/>
      <c r="R161" s="209">
        <f>R162+R192+R203+R215+R227+R247+R251+R269+R275+R308+R325+R335+R347+R366+R372</f>
        <v>2.3511033499999998</v>
      </c>
      <c r="S161" s="208"/>
      <c r="T161" s="210">
        <f>T162+T192+T203+T215+T227+T247+T251+T269+T275+T308+T325+T335+T347+T366+T372</f>
        <v>0.23186973</v>
      </c>
      <c r="AR161" s="211" t="s">
        <v>146</v>
      </c>
      <c r="AT161" s="212" t="s">
        <v>71</v>
      </c>
      <c r="AU161" s="212" t="s">
        <v>72</v>
      </c>
      <c r="AY161" s="211" t="s">
        <v>137</v>
      </c>
      <c r="BK161" s="213">
        <f>BK162+BK192+BK203+BK215+BK227+BK247+BK251+BK269+BK275+BK308+BK325+BK335+BK347+BK366+BK372</f>
        <v>0</v>
      </c>
    </row>
    <row r="162" s="10" customFormat="1" ht="19.92" customHeight="1">
      <c r="B162" s="200"/>
      <c r="C162" s="201"/>
      <c r="D162" s="202" t="s">
        <v>71</v>
      </c>
      <c r="E162" s="214" t="s">
        <v>280</v>
      </c>
      <c r="F162" s="214" t="s">
        <v>281</v>
      </c>
      <c r="G162" s="201"/>
      <c r="H162" s="201"/>
      <c r="I162" s="204"/>
      <c r="J162" s="215">
        <f>BK162</f>
        <v>0</v>
      </c>
      <c r="K162" s="201"/>
      <c r="L162" s="206"/>
      <c r="M162" s="207"/>
      <c r="N162" s="208"/>
      <c r="O162" s="208"/>
      <c r="P162" s="209">
        <f>SUM(P163:P191)</f>
        <v>0</v>
      </c>
      <c r="Q162" s="208"/>
      <c r="R162" s="209">
        <f>SUM(R163:R191)</f>
        <v>0.044311680000000006</v>
      </c>
      <c r="S162" s="208"/>
      <c r="T162" s="210">
        <f>SUM(T163:T191)</f>
        <v>0</v>
      </c>
      <c r="AR162" s="211" t="s">
        <v>146</v>
      </c>
      <c r="AT162" s="212" t="s">
        <v>71</v>
      </c>
      <c r="AU162" s="212" t="s">
        <v>80</v>
      </c>
      <c r="AY162" s="211" t="s">
        <v>137</v>
      </c>
      <c r="BK162" s="213">
        <f>SUM(BK163:BK191)</f>
        <v>0</v>
      </c>
    </row>
    <row r="163" s="1" customFormat="1" ht="25.5" customHeight="1">
      <c r="B163" s="45"/>
      <c r="C163" s="216" t="s">
        <v>282</v>
      </c>
      <c r="D163" s="216" t="s">
        <v>140</v>
      </c>
      <c r="E163" s="217" t="s">
        <v>283</v>
      </c>
      <c r="F163" s="218" t="s">
        <v>284</v>
      </c>
      <c r="G163" s="219" t="s">
        <v>143</v>
      </c>
      <c r="H163" s="220">
        <v>5.2480000000000002</v>
      </c>
      <c r="I163" s="221"/>
      <c r="J163" s="222">
        <f>ROUND(I163*H163,2)</f>
        <v>0</v>
      </c>
      <c r="K163" s="218" t="s">
        <v>144</v>
      </c>
      <c r="L163" s="71"/>
      <c r="M163" s="223" t="s">
        <v>21</v>
      </c>
      <c r="N163" s="224" t="s">
        <v>44</v>
      </c>
      <c r="O163" s="46"/>
      <c r="P163" s="225">
        <f>O163*H163</f>
        <v>0</v>
      </c>
      <c r="Q163" s="225">
        <v>0</v>
      </c>
      <c r="R163" s="225">
        <f>Q163*H163</f>
        <v>0</v>
      </c>
      <c r="S163" s="225">
        <v>0</v>
      </c>
      <c r="T163" s="226">
        <f>S163*H163</f>
        <v>0</v>
      </c>
      <c r="AR163" s="23" t="s">
        <v>210</v>
      </c>
      <c r="AT163" s="23" t="s">
        <v>140</v>
      </c>
      <c r="AU163" s="23" t="s">
        <v>146</v>
      </c>
      <c r="AY163" s="23" t="s">
        <v>137</v>
      </c>
      <c r="BE163" s="227">
        <f>IF(N163="základní",J163,0)</f>
        <v>0</v>
      </c>
      <c r="BF163" s="227">
        <f>IF(N163="snížená",J163,0)</f>
        <v>0</v>
      </c>
      <c r="BG163" s="227">
        <f>IF(N163="zákl. přenesená",J163,0)</f>
        <v>0</v>
      </c>
      <c r="BH163" s="227">
        <f>IF(N163="sníž. přenesená",J163,0)</f>
        <v>0</v>
      </c>
      <c r="BI163" s="227">
        <f>IF(N163="nulová",J163,0)</f>
        <v>0</v>
      </c>
      <c r="BJ163" s="23" t="s">
        <v>146</v>
      </c>
      <c r="BK163" s="227">
        <f>ROUND(I163*H163,2)</f>
        <v>0</v>
      </c>
      <c r="BL163" s="23" t="s">
        <v>210</v>
      </c>
      <c r="BM163" s="23" t="s">
        <v>285</v>
      </c>
    </row>
    <row r="164" s="11" customFormat="1">
      <c r="B164" s="228"/>
      <c r="C164" s="229"/>
      <c r="D164" s="230" t="s">
        <v>148</v>
      </c>
      <c r="E164" s="231" t="s">
        <v>21</v>
      </c>
      <c r="F164" s="232" t="s">
        <v>286</v>
      </c>
      <c r="G164" s="229"/>
      <c r="H164" s="233">
        <v>0.88500000000000001</v>
      </c>
      <c r="I164" s="234"/>
      <c r="J164" s="229"/>
      <c r="K164" s="229"/>
      <c r="L164" s="235"/>
      <c r="M164" s="236"/>
      <c r="N164" s="237"/>
      <c r="O164" s="237"/>
      <c r="P164" s="237"/>
      <c r="Q164" s="237"/>
      <c r="R164" s="237"/>
      <c r="S164" s="237"/>
      <c r="T164" s="238"/>
      <c r="AT164" s="239" t="s">
        <v>148</v>
      </c>
      <c r="AU164" s="239" t="s">
        <v>146</v>
      </c>
      <c r="AV164" s="11" t="s">
        <v>146</v>
      </c>
      <c r="AW164" s="11" t="s">
        <v>36</v>
      </c>
      <c r="AX164" s="11" t="s">
        <v>72</v>
      </c>
      <c r="AY164" s="239" t="s">
        <v>137</v>
      </c>
    </row>
    <row r="165" s="11" customFormat="1">
      <c r="B165" s="228"/>
      <c r="C165" s="229"/>
      <c r="D165" s="230" t="s">
        <v>148</v>
      </c>
      <c r="E165" s="231" t="s">
        <v>21</v>
      </c>
      <c r="F165" s="232" t="s">
        <v>287</v>
      </c>
      <c r="G165" s="229"/>
      <c r="H165" s="233">
        <v>4.3630000000000004</v>
      </c>
      <c r="I165" s="234"/>
      <c r="J165" s="229"/>
      <c r="K165" s="229"/>
      <c r="L165" s="235"/>
      <c r="M165" s="236"/>
      <c r="N165" s="237"/>
      <c r="O165" s="237"/>
      <c r="P165" s="237"/>
      <c r="Q165" s="237"/>
      <c r="R165" s="237"/>
      <c r="S165" s="237"/>
      <c r="T165" s="238"/>
      <c r="AT165" s="239" t="s">
        <v>148</v>
      </c>
      <c r="AU165" s="239" t="s">
        <v>146</v>
      </c>
      <c r="AV165" s="11" t="s">
        <v>146</v>
      </c>
      <c r="AW165" s="11" t="s">
        <v>36</v>
      </c>
      <c r="AX165" s="11" t="s">
        <v>72</v>
      </c>
      <c r="AY165" s="239" t="s">
        <v>137</v>
      </c>
    </row>
    <row r="166" s="13" customFormat="1">
      <c r="B166" s="260"/>
      <c r="C166" s="261"/>
      <c r="D166" s="230" t="s">
        <v>148</v>
      </c>
      <c r="E166" s="262" t="s">
        <v>21</v>
      </c>
      <c r="F166" s="263" t="s">
        <v>217</v>
      </c>
      <c r="G166" s="261"/>
      <c r="H166" s="264">
        <v>5.2480000000000002</v>
      </c>
      <c r="I166" s="265"/>
      <c r="J166" s="261"/>
      <c r="K166" s="261"/>
      <c r="L166" s="266"/>
      <c r="M166" s="267"/>
      <c r="N166" s="268"/>
      <c r="O166" s="268"/>
      <c r="P166" s="268"/>
      <c r="Q166" s="268"/>
      <c r="R166" s="268"/>
      <c r="S166" s="268"/>
      <c r="T166" s="269"/>
      <c r="AT166" s="270" t="s">
        <v>148</v>
      </c>
      <c r="AU166" s="270" t="s">
        <v>146</v>
      </c>
      <c r="AV166" s="13" t="s">
        <v>145</v>
      </c>
      <c r="AW166" s="13" t="s">
        <v>36</v>
      </c>
      <c r="AX166" s="13" t="s">
        <v>80</v>
      </c>
      <c r="AY166" s="270" t="s">
        <v>137</v>
      </c>
    </row>
    <row r="167" s="1" customFormat="1" ht="25.5" customHeight="1">
      <c r="B167" s="45"/>
      <c r="C167" s="216" t="s">
        <v>288</v>
      </c>
      <c r="D167" s="216" t="s">
        <v>140</v>
      </c>
      <c r="E167" s="217" t="s">
        <v>289</v>
      </c>
      <c r="F167" s="218" t="s">
        <v>290</v>
      </c>
      <c r="G167" s="219" t="s">
        <v>143</v>
      </c>
      <c r="H167" s="220">
        <v>9.1920000000000002</v>
      </c>
      <c r="I167" s="221"/>
      <c r="J167" s="222">
        <f>ROUND(I167*H167,2)</f>
        <v>0</v>
      </c>
      <c r="K167" s="218" t="s">
        <v>144</v>
      </c>
      <c r="L167" s="71"/>
      <c r="M167" s="223" t="s">
        <v>21</v>
      </c>
      <c r="N167" s="224" t="s">
        <v>44</v>
      </c>
      <c r="O167" s="46"/>
      <c r="P167" s="225">
        <f>O167*H167</f>
        <v>0</v>
      </c>
      <c r="Q167" s="225">
        <v>0</v>
      </c>
      <c r="R167" s="225">
        <f>Q167*H167</f>
        <v>0</v>
      </c>
      <c r="S167" s="225">
        <v>0</v>
      </c>
      <c r="T167" s="226">
        <f>S167*H167</f>
        <v>0</v>
      </c>
      <c r="AR167" s="23" t="s">
        <v>210</v>
      </c>
      <c r="AT167" s="23" t="s">
        <v>140</v>
      </c>
      <c r="AU167" s="23" t="s">
        <v>146</v>
      </c>
      <c r="AY167" s="23" t="s">
        <v>137</v>
      </c>
      <c r="BE167" s="227">
        <f>IF(N167="základní",J167,0)</f>
        <v>0</v>
      </c>
      <c r="BF167" s="227">
        <f>IF(N167="snížená",J167,0)</f>
        <v>0</v>
      </c>
      <c r="BG167" s="227">
        <f>IF(N167="zákl. přenesená",J167,0)</f>
        <v>0</v>
      </c>
      <c r="BH167" s="227">
        <f>IF(N167="sníž. přenesená",J167,0)</f>
        <v>0</v>
      </c>
      <c r="BI167" s="227">
        <f>IF(N167="nulová",J167,0)</f>
        <v>0</v>
      </c>
      <c r="BJ167" s="23" t="s">
        <v>146</v>
      </c>
      <c r="BK167" s="227">
        <f>ROUND(I167*H167,2)</f>
        <v>0</v>
      </c>
      <c r="BL167" s="23" t="s">
        <v>210</v>
      </c>
      <c r="BM167" s="23" t="s">
        <v>291</v>
      </c>
    </row>
    <row r="168" s="11" customFormat="1">
      <c r="B168" s="228"/>
      <c r="C168" s="229"/>
      <c r="D168" s="230" t="s">
        <v>148</v>
      </c>
      <c r="E168" s="231" t="s">
        <v>21</v>
      </c>
      <c r="F168" s="232" t="s">
        <v>292</v>
      </c>
      <c r="G168" s="229"/>
      <c r="H168" s="233">
        <v>0.58499999999999996</v>
      </c>
      <c r="I168" s="234"/>
      <c r="J168" s="229"/>
      <c r="K168" s="229"/>
      <c r="L168" s="235"/>
      <c r="M168" s="236"/>
      <c r="N168" s="237"/>
      <c r="O168" s="237"/>
      <c r="P168" s="237"/>
      <c r="Q168" s="237"/>
      <c r="R168" s="237"/>
      <c r="S168" s="237"/>
      <c r="T168" s="238"/>
      <c r="AT168" s="239" t="s">
        <v>148</v>
      </c>
      <c r="AU168" s="239" t="s">
        <v>146</v>
      </c>
      <c r="AV168" s="11" t="s">
        <v>146</v>
      </c>
      <c r="AW168" s="11" t="s">
        <v>36</v>
      </c>
      <c r="AX168" s="11" t="s">
        <v>72</v>
      </c>
      <c r="AY168" s="239" t="s">
        <v>137</v>
      </c>
    </row>
    <row r="169" s="11" customFormat="1">
      <c r="B169" s="228"/>
      <c r="C169" s="229"/>
      <c r="D169" s="230" t="s">
        <v>148</v>
      </c>
      <c r="E169" s="231" t="s">
        <v>21</v>
      </c>
      <c r="F169" s="232" t="s">
        <v>293</v>
      </c>
      <c r="G169" s="229"/>
      <c r="H169" s="233">
        <v>5.54</v>
      </c>
      <c r="I169" s="234"/>
      <c r="J169" s="229"/>
      <c r="K169" s="229"/>
      <c r="L169" s="235"/>
      <c r="M169" s="236"/>
      <c r="N169" s="237"/>
      <c r="O169" s="237"/>
      <c r="P169" s="237"/>
      <c r="Q169" s="237"/>
      <c r="R169" s="237"/>
      <c r="S169" s="237"/>
      <c r="T169" s="238"/>
      <c r="AT169" s="239" t="s">
        <v>148</v>
      </c>
      <c r="AU169" s="239" t="s">
        <v>146</v>
      </c>
      <c r="AV169" s="11" t="s">
        <v>146</v>
      </c>
      <c r="AW169" s="11" t="s">
        <v>36</v>
      </c>
      <c r="AX169" s="11" t="s">
        <v>72</v>
      </c>
      <c r="AY169" s="239" t="s">
        <v>137</v>
      </c>
    </row>
    <row r="170" s="11" customFormat="1">
      <c r="B170" s="228"/>
      <c r="C170" s="229"/>
      <c r="D170" s="230" t="s">
        <v>148</v>
      </c>
      <c r="E170" s="231" t="s">
        <v>21</v>
      </c>
      <c r="F170" s="232" t="s">
        <v>294</v>
      </c>
      <c r="G170" s="229"/>
      <c r="H170" s="233">
        <v>1.1870000000000001</v>
      </c>
      <c r="I170" s="234"/>
      <c r="J170" s="229"/>
      <c r="K170" s="229"/>
      <c r="L170" s="235"/>
      <c r="M170" s="236"/>
      <c r="N170" s="237"/>
      <c r="O170" s="237"/>
      <c r="P170" s="237"/>
      <c r="Q170" s="237"/>
      <c r="R170" s="237"/>
      <c r="S170" s="237"/>
      <c r="T170" s="238"/>
      <c r="AT170" s="239" t="s">
        <v>148</v>
      </c>
      <c r="AU170" s="239" t="s">
        <v>146</v>
      </c>
      <c r="AV170" s="11" t="s">
        <v>146</v>
      </c>
      <c r="AW170" s="11" t="s">
        <v>36</v>
      </c>
      <c r="AX170" s="11" t="s">
        <v>72</v>
      </c>
      <c r="AY170" s="239" t="s">
        <v>137</v>
      </c>
    </row>
    <row r="171" s="11" customFormat="1">
      <c r="B171" s="228"/>
      <c r="C171" s="229"/>
      <c r="D171" s="230" t="s">
        <v>148</v>
      </c>
      <c r="E171" s="231" t="s">
        <v>21</v>
      </c>
      <c r="F171" s="232" t="s">
        <v>295</v>
      </c>
      <c r="G171" s="229"/>
      <c r="H171" s="233">
        <v>0.20000000000000001</v>
      </c>
      <c r="I171" s="234"/>
      <c r="J171" s="229"/>
      <c r="K171" s="229"/>
      <c r="L171" s="235"/>
      <c r="M171" s="236"/>
      <c r="N171" s="237"/>
      <c r="O171" s="237"/>
      <c r="P171" s="237"/>
      <c r="Q171" s="237"/>
      <c r="R171" s="237"/>
      <c r="S171" s="237"/>
      <c r="T171" s="238"/>
      <c r="AT171" s="239" t="s">
        <v>148</v>
      </c>
      <c r="AU171" s="239" t="s">
        <v>146</v>
      </c>
      <c r="AV171" s="11" t="s">
        <v>146</v>
      </c>
      <c r="AW171" s="11" t="s">
        <v>36</v>
      </c>
      <c r="AX171" s="11" t="s">
        <v>72</v>
      </c>
      <c r="AY171" s="239" t="s">
        <v>137</v>
      </c>
    </row>
    <row r="172" s="12" customFormat="1">
      <c r="B172" s="240"/>
      <c r="C172" s="241"/>
      <c r="D172" s="230" t="s">
        <v>148</v>
      </c>
      <c r="E172" s="242" t="s">
        <v>21</v>
      </c>
      <c r="F172" s="243" t="s">
        <v>296</v>
      </c>
      <c r="G172" s="241"/>
      <c r="H172" s="242" t="s">
        <v>21</v>
      </c>
      <c r="I172" s="244"/>
      <c r="J172" s="241"/>
      <c r="K172" s="241"/>
      <c r="L172" s="245"/>
      <c r="M172" s="246"/>
      <c r="N172" s="247"/>
      <c r="O172" s="247"/>
      <c r="P172" s="247"/>
      <c r="Q172" s="247"/>
      <c r="R172" s="247"/>
      <c r="S172" s="247"/>
      <c r="T172" s="248"/>
      <c r="AT172" s="249" t="s">
        <v>148</v>
      </c>
      <c r="AU172" s="249" t="s">
        <v>146</v>
      </c>
      <c r="AV172" s="12" t="s">
        <v>80</v>
      </c>
      <c r="AW172" s="12" t="s">
        <v>36</v>
      </c>
      <c r="AX172" s="12" t="s">
        <v>72</v>
      </c>
      <c r="AY172" s="249" t="s">
        <v>137</v>
      </c>
    </row>
    <row r="173" s="11" customFormat="1">
      <c r="B173" s="228"/>
      <c r="C173" s="229"/>
      <c r="D173" s="230" t="s">
        <v>148</v>
      </c>
      <c r="E173" s="231" t="s">
        <v>21</v>
      </c>
      <c r="F173" s="232" t="s">
        <v>297</v>
      </c>
      <c r="G173" s="229"/>
      <c r="H173" s="233">
        <v>1.6799999999999999</v>
      </c>
      <c r="I173" s="234"/>
      <c r="J173" s="229"/>
      <c r="K173" s="229"/>
      <c r="L173" s="235"/>
      <c r="M173" s="236"/>
      <c r="N173" s="237"/>
      <c r="O173" s="237"/>
      <c r="P173" s="237"/>
      <c r="Q173" s="237"/>
      <c r="R173" s="237"/>
      <c r="S173" s="237"/>
      <c r="T173" s="238"/>
      <c r="AT173" s="239" t="s">
        <v>148</v>
      </c>
      <c r="AU173" s="239" t="s">
        <v>146</v>
      </c>
      <c r="AV173" s="11" t="s">
        <v>146</v>
      </c>
      <c r="AW173" s="11" t="s">
        <v>36</v>
      </c>
      <c r="AX173" s="11" t="s">
        <v>72</v>
      </c>
      <c r="AY173" s="239" t="s">
        <v>137</v>
      </c>
    </row>
    <row r="174" s="13" customFormat="1">
      <c r="B174" s="260"/>
      <c r="C174" s="261"/>
      <c r="D174" s="230" t="s">
        <v>148</v>
      </c>
      <c r="E174" s="262" t="s">
        <v>21</v>
      </c>
      <c r="F174" s="263" t="s">
        <v>217</v>
      </c>
      <c r="G174" s="261"/>
      <c r="H174" s="264">
        <v>9.1920000000000002</v>
      </c>
      <c r="I174" s="265"/>
      <c r="J174" s="261"/>
      <c r="K174" s="261"/>
      <c r="L174" s="266"/>
      <c r="M174" s="267"/>
      <c r="N174" s="268"/>
      <c r="O174" s="268"/>
      <c r="P174" s="268"/>
      <c r="Q174" s="268"/>
      <c r="R174" s="268"/>
      <c r="S174" s="268"/>
      <c r="T174" s="269"/>
      <c r="AT174" s="270" t="s">
        <v>148</v>
      </c>
      <c r="AU174" s="270" t="s">
        <v>146</v>
      </c>
      <c r="AV174" s="13" t="s">
        <v>145</v>
      </c>
      <c r="AW174" s="13" t="s">
        <v>36</v>
      </c>
      <c r="AX174" s="13" t="s">
        <v>80</v>
      </c>
      <c r="AY174" s="270" t="s">
        <v>137</v>
      </c>
    </row>
    <row r="175" s="1" customFormat="1" ht="16.5" customHeight="1">
      <c r="B175" s="45"/>
      <c r="C175" s="250" t="s">
        <v>298</v>
      </c>
      <c r="D175" s="250" t="s">
        <v>203</v>
      </c>
      <c r="E175" s="251" t="s">
        <v>299</v>
      </c>
      <c r="F175" s="252" t="s">
        <v>300</v>
      </c>
      <c r="G175" s="253" t="s">
        <v>301</v>
      </c>
      <c r="H175" s="254">
        <v>43.32</v>
      </c>
      <c r="I175" s="255"/>
      <c r="J175" s="256">
        <f>ROUND(I175*H175,2)</f>
        <v>0</v>
      </c>
      <c r="K175" s="252" t="s">
        <v>144</v>
      </c>
      <c r="L175" s="257"/>
      <c r="M175" s="258" t="s">
        <v>21</v>
      </c>
      <c r="N175" s="259" t="s">
        <v>44</v>
      </c>
      <c r="O175" s="46"/>
      <c r="P175" s="225">
        <f>O175*H175</f>
        <v>0</v>
      </c>
      <c r="Q175" s="225">
        <v>0.001</v>
      </c>
      <c r="R175" s="225">
        <f>Q175*H175</f>
        <v>0.043320000000000004</v>
      </c>
      <c r="S175" s="225">
        <v>0</v>
      </c>
      <c r="T175" s="226">
        <f>S175*H175</f>
        <v>0</v>
      </c>
      <c r="AR175" s="23" t="s">
        <v>302</v>
      </c>
      <c r="AT175" s="23" t="s">
        <v>203</v>
      </c>
      <c r="AU175" s="23" t="s">
        <v>146</v>
      </c>
      <c r="AY175" s="23" t="s">
        <v>137</v>
      </c>
      <c r="BE175" s="227">
        <f>IF(N175="základní",J175,0)</f>
        <v>0</v>
      </c>
      <c r="BF175" s="227">
        <f>IF(N175="snížená",J175,0)</f>
        <v>0</v>
      </c>
      <c r="BG175" s="227">
        <f>IF(N175="zákl. přenesená",J175,0)</f>
        <v>0</v>
      </c>
      <c r="BH175" s="227">
        <f>IF(N175="sníž. přenesená",J175,0)</f>
        <v>0</v>
      </c>
      <c r="BI175" s="227">
        <f>IF(N175="nulová",J175,0)</f>
        <v>0</v>
      </c>
      <c r="BJ175" s="23" t="s">
        <v>146</v>
      </c>
      <c r="BK175" s="227">
        <f>ROUND(I175*H175,2)</f>
        <v>0</v>
      </c>
      <c r="BL175" s="23" t="s">
        <v>210</v>
      </c>
      <c r="BM175" s="23" t="s">
        <v>303</v>
      </c>
    </row>
    <row r="176" s="12" customFormat="1">
      <c r="B176" s="240"/>
      <c r="C176" s="241"/>
      <c r="D176" s="230" t="s">
        <v>148</v>
      </c>
      <c r="E176" s="242" t="s">
        <v>21</v>
      </c>
      <c r="F176" s="243" t="s">
        <v>304</v>
      </c>
      <c r="G176" s="241"/>
      <c r="H176" s="242" t="s">
        <v>21</v>
      </c>
      <c r="I176" s="244"/>
      <c r="J176" s="241"/>
      <c r="K176" s="241"/>
      <c r="L176" s="245"/>
      <c r="M176" s="246"/>
      <c r="N176" s="247"/>
      <c r="O176" s="247"/>
      <c r="P176" s="247"/>
      <c r="Q176" s="247"/>
      <c r="R176" s="247"/>
      <c r="S176" s="247"/>
      <c r="T176" s="248"/>
      <c r="AT176" s="249" t="s">
        <v>148</v>
      </c>
      <c r="AU176" s="249" t="s">
        <v>146</v>
      </c>
      <c r="AV176" s="12" t="s">
        <v>80</v>
      </c>
      <c r="AW176" s="12" t="s">
        <v>36</v>
      </c>
      <c r="AX176" s="12" t="s">
        <v>72</v>
      </c>
      <c r="AY176" s="249" t="s">
        <v>137</v>
      </c>
    </row>
    <row r="177" s="11" customFormat="1">
      <c r="B177" s="228"/>
      <c r="C177" s="229"/>
      <c r="D177" s="230" t="s">
        <v>148</v>
      </c>
      <c r="E177" s="231" t="s">
        <v>21</v>
      </c>
      <c r="F177" s="232" t="s">
        <v>305</v>
      </c>
      <c r="G177" s="229"/>
      <c r="H177" s="233">
        <v>43.32</v>
      </c>
      <c r="I177" s="234"/>
      <c r="J177" s="229"/>
      <c r="K177" s="229"/>
      <c r="L177" s="235"/>
      <c r="M177" s="236"/>
      <c r="N177" s="237"/>
      <c r="O177" s="237"/>
      <c r="P177" s="237"/>
      <c r="Q177" s="237"/>
      <c r="R177" s="237"/>
      <c r="S177" s="237"/>
      <c r="T177" s="238"/>
      <c r="AT177" s="239" t="s">
        <v>148</v>
      </c>
      <c r="AU177" s="239" t="s">
        <v>146</v>
      </c>
      <c r="AV177" s="11" t="s">
        <v>146</v>
      </c>
      <c r="AW177" s="11" t="s">
        <v>36</v>
      </c>
      <c r="AX177" s="11" t="s">
        <v>80</v>
      </c>
      <c r="AY177" s="239" t="s">
        <v>137</v>
      </c>
    </row>
    <row r="178" s="1" customFormat="1" ht="25.5" customHeight="1">
      <c r="B178" s="45"/>
      <c r="C178" s="216" t="s">
        <v>306</v>
      </c>
      <c r="D178" s="216" t="s">
        <v>140</v>
      </c>
      <c r="E178" s="217" t="s">
        <v>307</v>
      </c>
      <c r="F178" s="218" t="s">
        <v>308</v>
      </c>
      <c r="G178" s="219" t="s">
        <v>143</v>
      </c>
      <c r="H178" s="220">
        <v>14.44</v>
      </c>
      <c r="I178" s="221"/>
      <c r="J178" s="222">
        <f>ROUND(I178*H178,2)</f>
        <v>0</v>
      </c>
      <c r="K178" s="218" t="s">
        <v>144</v>
      </c>
      <c r="L178" s="71"/>
      <c r="M178" s="223" t="s">
        <v>21</v>
      </c>
      <c r="N178" s="224" t="s">
        <v>44</v>
      </c>
      <c r="O178" s="46"/>
      <c r="P178" s="225">
        <f>O178*H178</f>
        <v>0</v>
      </c>
      <c r="Q178" s="225">
        <v>0</v>
      </c>
      <c r="R178" s="225">
        <f>Q178*H178</f>
        <v>0</v>
      </c>
      <c r="S178" s="225">
        <v>0</v>
      </c>
      <c r="T178" s="226">
        <f>S178*H178</f>
        <v>0</v>
      </c>
      <c r="AR178" s="23" t="s">
        <v>210</v>
      </c>
      <c r="AT178" s="23" t="s">
        <v>140</v>
      </c>
      <c r="AU178" s="23" t="s">
        <v>146</v>
      </c>
      <c r="AY178" s="23" t="s">
        <v>137</v>
      </c>
      <c r="BE178" s="227">
        <f>IF(N178="základní",J178,0)</f>
        <v>0</v>
      </c>
      <c r="BF178" s="227">
        <f>IF(N178="snížená",J178,0)</f>
        <v>0</v>
      </c>
      <c r="BG178" s="227">
        <f>IF(N178="zákl. přenesená",J178,0)</f>
        <v>0</v>
      </c>
      <c r="BH178" s="227">
        <f>IF(N178="sníž. přenesená",J178,0)</f>
        <v>0</v>
      </c>
      <c r="BI178" s="227">
        <f>IF(N178="nulová",J178,0)</f>
        <v>0</v>
      </c>
      <c r="BJ178" s="23" t="s">
        <v>146</v>
      </c>
      <c r="BK178" s="227">
        <f>ROUND(I178*H178,2)</f>
        <v>0</v>
      </c>
      <c r="BL178" s="23" t="s">
        <v>210</v>
      </c>
      <c r="BM178" s="23" t="s">
        <v>309</v>
      </c>
    </row>
    <row r="179" s="11" customFormat="1">
      <c r="B179" s="228"/>
      <c r="C179" s="229"/>
      <c r="D179" s="230" t="s">
        <v>148</v>
      </c>
      <c r="E179" s="231" t="s">
        <v>21</v>
      </c>
      <c r="F179" s="232" t="s">
        <v>310</v>
      </c>
      <c r="G179" s="229"/>
      <c r="H179" s="233">
        <v>14.44</v>
      </c>
      <c r="I179" s="234"/>
      <c r="J179" s="229"/>
      <c r="K179" s="229"/>
      <c r="L179" s="235"/>
      <c r="M179" s="236"/>
      <c r="N179" s="237"/>
      <c r="O179" s="237"/>
      <c r="P179" s="237"/>
      <c r="Q179" s="237"/>
      <c r="R179" s="237"/>
      <c r="S179" s="237"/>
      <c r="T179" s="238"/>
      <c r="AT179" s="239" t="s">
        <v>148</v>
      </c>
      <c r="AU179" s="239" t="s">
        <v>146</v>
      </c>
      <c r="AV179" s="11" t="s">
        <v>146</v>
      </c>
      <c r="AW179" s="11" t="s">
        <v>36</v>
      </c>
      <c r="AX179" s="11" t="s">
        <v>80</v>
      </c>
      <c r="AY179" s="239" t="s">
        <v>137</v>
      </c>
    </row>
    <row r="180" s="1" customFormat="1" ht="25.5" customHeight="1">
      <c r="B180" s="45"/>
      <c r="C180" s="216" t="s">
        <v>302</v>
      </c>
      <c r="D180" s="216" t="s">
        <v>140</v>
      </c>
      <c r="E180" s="217" t="s">
        <v>311</v>
      </c>
      <c r="F180" s="218" t="s">
        <v>312</v>
      </c>
      <c r="G180" s="219" t="s">
        <v>313</v>
      </c>
      <c r="H180" s="220">
        <v>15.025</v>
      </c>
      <c r="I180" s="221"/>
      <c r="J180" s="222">
        <f>ROUND(I180*H180,2)</f>
        <v>0</v>
      </c>
      <c r="K180" s="218" t="s">
        <v>144</v>
      </c>
      <c r="L180" s="71"/>
      <c r="M180" s="223" t="s">
        <v>21</v>
      </c>
      <c r="N180" s="224" t="s">
        <v>44</v>
      </c>
      <c r="O180" s="46"/>
      <c r="P180" s="225">
        <f>O180*H180</f>
        <v>0</v>
      </c>
      <c r="Q180" s="225">
        <v>0</v>
      </c>
      <c r="R180" s="225">
        <f>Q180*H180</f>
        <v>0</v>
      </c>
      <c r="S180" s="225">
        <v>0</v>
      </c>
      <c r="T180" s="226">
        <f>S180*H180</f>
        <v>0</v>
      </c>
      <c r="AR180" s="23" t="s">
        <v>210</v>
      </c>
      <c r="AT180" s="23" t="s">
        <v>140</v>
      </c>
      <c r="AU180" s="23" t="s">
        <v>146</v>
      </c>
      <c r="AY180" s="23" t="s">
        <v>137</v>
      </c>
      <c r="BE180" s="227">
        <f>IF(N180="základní",J180,0)</f>
        <v>0</v>
      </c>
      <c r="BF180" s="227">
        <f>IF(N180="snížená",J180,0)</f>
        <v>0</v>
      </c>
      <c r="BG180" s="227">
        <f>IF(N180="zákl. přenesená",J180,0)</f>
        <v>0</v>
      </c>
      <c r="BH180" s="227">
        <f>IF(N180="sníž. přenesená",J180,0)</f>
        <v>0</v>
      </c>
      <c r="BI180" s="227">
        <f>IF(N180="nulová",J180,0)</f>
        <v>0</v>
      </c>
      <c r="BJ180" s="23" t="s">
        <v>146</v>
      </c>
      <c r="BK180" s="227">
        <f>ROUND(I180*H180,2)</f>
        <v>0</v>
      </c>
      <c r="BL180" s="23" t="s">
        <v>210</v>
      </c>
      <c r="BM180" s="23" t="s">
        <v>314</v>
      </c>
    </row>
    <row r="181" s="11" customFormat="1">
      <c r="B181" s="228"/>
      <c r="C181" s="229"/>
      <c r="D181" s="230" t="s">
        <v>148</v>
      </c>
      <c r="E181" s="231" t="s">
        <v>21</v>
      </c>
      <c r="F181" s="232" t="s">
        <v>315</v>
      </c>
      <c r="G181" s="229"/>
      <c r="H181" s="233">
        <v>3.5550000000000002</v>
      </c>
      <c r="I181" s="234"/>
      <c r="J181" s="229"/>
      <c r="K181" s="229"/>
      <c r="L181" s="235"/>
      <c r="M181" s="236"/>
      <c r="N181" s="237"/>
      <c r="O181" s="237"/>
      <c r="P181" s="237"/>
      <c r="Q181" s="237"/>
      <c r="R181" s="237"/>
      <c r="S181" s="237"/>
      <c r="T181" s="238"/>
      <c r="AT181" s="239" t="s">
        <v>148</v>
      </c>
      <c r="AU181" s="239" t="s">
        <v>146</v>
      </c>
      <c r="AV181" s="11" t="s">
        <v>146</v>
      </c>
      <c r="AW181" s="11" t="s">
        <v>36</v>
      </c>
      <c r="AX181" s="11" t="s">
        <v>72</v>
      </c>
      <c r="AY181" s="239" t="s">
        <v>137</v>
      </c>
    </row>
    <row r="182" s="11" customFormat="1">
      <c r="B182" s="228"/>
      <c r="C182" s="229"/>
      <c r="D182" s="230" t="s">
        <v>148</v>
      </c>
      <c r="E182" s="231" t="s">
        <v>21</v>
      </c>
      <c r="F182" s="232" t="s">
        <v>316</v>
      </c>
      <c r="G182" s="229"/>
      <c r="H182" s="233">
        <v>7.7699999999999996</v>
      </c>
      <c r="I182" s="234"/>
      <c r="J182" s="229"/>
      <c r="K182" s="229"/>
      <c r="L182" s="235"/>
      <c r="M182" s="236"/>
      <c r="N182" s="237"/>
      <c r="O182" s="237"/>
      <c r="P182" s="237"/>
      <c r="Q182" s="237"/>
      <c r="R182" s="237"/>
      <c r="S182" s="237"/>
      <c r="T182" s="238"/>
      <c r="AT182" s="239" t="s">
        <v>148</v>
      </c>
      <c r="AU182" s="239" t="s">
        <v>146</v>
      </c>
      <c r="AV182" s="11" t="s">
        <v>146</v>
      </c>
      <c r="AW182" s="11" t="s">
        <v>36</v>
      </c>
      <c r="AX182" s="11" t="s">
        <v>72</v>
      </c>
      <c r="AY182" s="239" t="s">
        <v>137</v>
      </c>
    </row>
    <row r="183" s="11" customFormat="1">
      <c r="B183" s="228"/>
      <c r="C183" s="229"/>
      <c r="D183" s="230" t="s">
        <v>148</v>
      </c>
      <c r="E183" s="231" t="s">
        <v>21</v>
      </c>
      <c r="F183" s="232" t="s">
        <v>317</v>
      </c>
      <c r="G183" s="229"/>
      <c r="H183" s="233">
        <v>2.1000000000000001</v>
      </c>
      <c r="I183" s="234"/>
      <c r="J183" s="229"/>
      <c r="K183" s="229"/>
      <c r="L183" s="235"/>
      <c r="M183" s="236"/>
      <c r="N183" s="237"/>
      <c r="O183" s="237"/>
      <c r="P183" s="237"/>
      <c r="Q183" s="237"/>
      <c r="R183" s="237"/>
      <c r="S183" s="237"/>
      <c r="T183" s="238"/>
      <c r="AT183" s="239" t="s">
        <v>148</v>
      </c>
      <c r="AU183" s="239" t="s">
        <v>146</v>
      </c>
      <c r="AV183" s="11" t="s">
        <v>146</v>
      </c>
      <c r="AW183" s="11" t="s">
        <v>36</v>
      </c>
      <c r="AX183" s="11" t="s">
        <v>72</v>
      </c>
      <c r="AY183" s="239" t="s">
        <v>137</v>
      </c>
    </row>
    <row r="184" s="11" customFormat="1">
      <c r="B184" s="228"/>
      <c r="C184" s="229"/>
      <c r="D184" s="230" t="s">
        <v>148</v>
      </c>
      <c r="E184" s="231" t="s">
        <v>21</v>
      </c>
      <c r="F184" s="232" t="s">
        <v>318</v>
      </c>
      <c r="G184" s="229"/>
      <c r="H184" s="233">
        <v>0.80000000000000004</v>
      </c>
      <c r="I184" s="234"/>
      <c r="J184" s="229"/>
      <c r="K184" s="229"/>
      <c r="L184" s="235"/>
      <c r="M184" s="236"/>
      <c r="N184" s="237"/>
      <c r="O184" s="237"/>
      <c r="P184" s="237"/>
      <c r="Q184" s="237"/>
      <c r="R184" s="237"/>
      <c r="S184" s="237"/>
      <c r="T184" s="238"/>
      <c r="AT184" s="239" t="s">
        <v>148</v>
      </c>
      <c r="AU184" s="239" t="s">
        <v>146</v>
      </c>
      <c r="AV184" s="11" t="s">
        <v>146</v>
      </c>
      <c r="AW184" s="11" t="s">
        <v>36</v>
      </c>
      <c r="AX184" s="11" t="s">
        <v>72</v>
      </c>
      <c r="AY184" s="239" t="s">
        <v>137</v>
      </c>
    </row>
    <row r="185" s="11" customFormat="1">
      <c r="B185" s="228"/>
      <c r="C185" s="229"/>
      <c r="D185" s="230" t="s">
        <v>148</v>
      </c>
      <c r="E185" s="231" t="s">
        <v>21</v>
      </c>
      <c r="F185" s="232" t="s">
        <v>318</v>
      </c>
      <c r="G185" s="229"/>
      <c r="H185" s="233">
        <v>0.80000000000000004</v>
      </c>
      <c r="I185" s="234"/>
      <c r="J185" s="229"/>
      <c r="K185" s="229"/>
      <c r="L185" s="235"/>
      <c r="M185" s="236"/>
      <c r="N185" s="237"/>
      <c r="O185" s="237"/>
      <c r="P185" s="237"/>
      <c r="Q185" s="237"/>
      <c r="R185" s="237"/>
      <c r="S185" s="237"/>
      <c r="T185" s="238"/>
      <c r="AT185" s="239" t="s">
        <v>148</v>
      </c>
      <c r="AU185" s="239" t="s">
        <v>146</v>
      </c>
      <c r="AV185" s="11" t="s">
        <v>146</v>
      </c>
      <c r="AW185" s="11" t="s">
        <v>36</v>
      </c>
      <c r="AX185" s="11" t="s">
        <v>72</v>
      </c>
      <c r="AY185" s="239" t="s">
        <v>137</v>
      </c>
    </row>
    <row r="186" s="13" customFormat="1">
      <c r="B186" s="260"/>
      <c r="C186" s="261"/>
      <c r="D186" s="230" t="s">
        <v>148</v>
      </c>
      <c r="E186" s="262" t="s">
        <v>21</v>
      </c>
      <c r="F186" s="263" t="s">
        <v>217</v>
      </c>
      <c r="G186" s="261"/>
      <c r="H186" s="264">
        <v>15.025</v>
      </c>
      <c r="I186" s="265"/>
      <c r="J186" s="261"/>
      <c r="K186" s="261"/>
      <c r="L186" s="266"/>
      <c r="M186" s="267"/>
      <c r="N186" s="268"/>
      <c r="O186" s="268"/>
      <c r="P186" s="268"/>
      <c r="Q186" s="268"/>
      <c r="R186" s="268"/>
      <c r="S186" s="268"/>
      <c r="T186" s="269"/>
      <c r="AT186" s="270" t="s">
        <v>148</v>
      </c>
      <c r="AU186" s="270" t="s">
        <v>146</v>
      </c>
      <c r="AV186" s="13" t="s">
        <v>145</v>
      </c>
      <c r="AW186" s="13" t="s">
        <v>36</v>
      </c>
      <c r="AX186" s="13" t="s">
        <v>80</v>
      </c>
      <c r="AY186" s="270" t="s">
        <v>137</v>
      </c>
    </row>
    <row r="187" s="1" customFormat="1" ht="25.5" customHeight="1">
      <c r="B187" s="45"/>
      <c r="C187" s="216" t="s">
        <v>319</v>
      </c>
      <c r="D187" s="216" t="s">
        <v>140</v>
      </c>
      <c r="E187" s="217" t="s">
        <v>320</v>
      </c>
      <c r="F187" s="218" t="s">
        <v>321</v>
      </c>
      <c r="G187" s="219" t="s">
        <v>200</v>
      </c>
      <c r="H187" s="220">
        <v>7</v>
      </c>
      <c r="I187" s="221"/>
      <c r="J187" s="222">
        <f>ROUND(I187*H187,2)</f>
        <v>0</v>
      </c>
      <c r="K187" s="218" t="s">
        <v>144</v>
      </c>
      <c r="L187" s="71"/>
      <c r="M187" s="223" t="s">
        <v>21</v>
      </c>
      <c r="N187" s="224" t="s">
        <v>44</v>
      </c>
      <c r="O187" s="46"/>
      <c r="P187" s="225">
        <f>O187*H187</f>
        <v>0</v>
      </c>
      <c r="Q187" s="225">
        <v>0</v>
      </c>
      <c r="R187" s="225">
        <f>Q187*H187</f>
        <v>0</v>
      </c>
      <c r="S187" s="225">
        <v>0</v>
      </c>
      <c r="T187" s="226">
        <f>S187*H187</f>
        <v>0</v>
      </c>
      <c r="AR187" s="23" t="s">
        <v>210</v>
      </c>
      <c r="AT187" s="23" t="s">
        <v>140</v>
      </c>
      <c r="AU187" s="23" t="s">
        <v>146</v>
      </c>
      <c r="AY187" s="23" t="s">
        <v>137</v>
      </c>
      <c r="BE187" s="227">
        <f>IF(N187="základní",J187,0)</f>
        <v>0</v>
      </c>
      <c r="BF187" s="227">
        <f>IF(N187="snížená",J187,0)</f>
        <v>0</v>
      </c>
      <c r="BG187" s="227">
        <f>IF(N187="zákl. přenesená",J187,0)</f>
        <v>0</v>
      </c>
      <c r="BH187" s="227">
        <f>IF(N187="sníž. přenesená",J187,0)</f>
        <v>0</v>
      </c>
      <c r="BI187" s="227">
        <f>IF(N187="nulová",J187,0)</f>
        <v>0</v>
      </c>
      <c r="BJ187" s="23" t="s">
        <v>146</v>
      </c>
      <c r="BK187" s="227">
        <f>ROUND(I187*H187,2)</f>
        <v>0</v>
      </c>
      <c r="BL187" s="23" t="s">
        <v>210</v>
      </c>
      <c r="BM187" s="23" t="s">
        <v>322</v>
      </c>
    </row>
    <row r="188" s="1" customFormat="1" ht="16.5" customHeight="1">
      <c r="B188" s="45"/>
      <c r="C188" s="250" t="s">
        <v>323</v>
      </c>
      <c r="D188" s="250" t="s">
        <v>203</v>
      </c>
      <c r="E188" s="251" t="s">
        <v>324</v>
      </c>
      <c r="F188" s="252" t="s">
        <v>325</v>
      </c>
      <c r="G188" s="253" t="s">
        <v>313</v>
      </c>
      <c r="H188" s="254">
        <v>16.527999999999999</v>
      </c>
      <c r="I188" s="255"/>
      <c r="J188" s="256">
        <f>ROUND(I188*H188,2)</f>
        <v>0</v>
      </c>
      <c r="K188" s="252" t="s">
        <v>144</v>
      </c>
      <c r="L188" s="257"/>
      <c r="M188" s="258" t="s">
        <v>21</v>
      </c>
      <c r="N188" s="259" t="s">
        <v>44</v>
      </c>
      <c r="O188" s="46"/>
      <c r="P188" s="225">
        <f>O188*H188</f>
        <v>0</v>
      </c>
      <c r="Q188" s="225">
        <v>6.0000000000000002E-05</v>
      </c>
      <c r="R188" s="225">
        <f>Q188*H188</f>
        <v>0.00099167999999999999</v>
      </c>
      <c r="S188" s="225">
        <v>0</v>
      </c>
      <c r="T188" s="226">
        <f>S188*H188</f>
        <v>0</v>
      </c>
      <c r="AR188" s="23" t="s">
        <v>302</v>
      </c>
      <c r="AT188" s="23" t="s">
        <v>203</v>
      </c>
      <c r="AU188" s="23" t="s">
        <v>146</v>
      </c>
      <c r="AY188" s="23" t="s">
        <v>137</v>
      </c>
      <c r="BE188" s="227">
        <f>IF(N188="základní",J188,0)</f>
        <v>0</v>
      </c>
      <c r="BF188" s="227">
        <f>IF(N188="snížená",J188,0)</f>
        <v>0</v>
      </c>
      <c r="BG188" s="227">
        <f>IF(N188="zákl. přenesená",J188,0)</f>
        <v>0</v>
      </c>
      <c r="BH188" s="227">
        <f>IF(N188="sníž. přenesená",J188,0)</f>
        <v>0</v>
      </c>
      <c r="BI188" s="227">
        <f>IF(N188="nulová",J188,0)</f>
        <v>0</v>
      </c>
      <c r="BJ188" s="23" t="s">
        <v>146</v>
      </c>
      <c r="BK188" s="227">
        <f>ROUND(I188*H188,2)</f>
        <v>0</v>
      </c>
      <c r="BL188" s="23" t="s">
        <v>210</v>
      </c>
      <c r="BM188" s="23" t="s">
        <v>326</v>
      </c>
    </row>
    <row r="189" s="11" customFormat="1">
      <c r="B189" s="228"/>
      <c r="C189" s="229"/>
      <c r="D189" s="230" t="s">
        <v>148</v>
      </c>
      <c r="E189" s="231" t="s">
        <v>21</v>
      </c>
      <c r="F189" s="232" t="s">
        <v>327</v>
      </c>
      <c r="G189" s="229"/>
      <c r="H189" s="233">
        <v>16.527999999999999</v>
      </c>
      <c r="I189" s="234"/>
      <c r="J189" s="229"/>
      <c r="K189" s="229"/>
      <c r="L189" s="235"/>
      <c r="M189" s="236"/>
      <c r="N189" s="237"/>
      <c r="O189" s="237"/>
      <c r="P189" s="237"/>
      <c r="Q189" s="237"/>
      <c r="R189" s="237"/>
      <c r="S189" s="237"/>
      <c r="T189" s="238"/>
      <c r="AT189" s="239" t="s">
        <v>148</v>
      </c>
      <c r="AU189" s="239" t="s">
        <v>146</v>
      </c>
      <c r="AV189" s="11" t="s">
        <v>146</v>
      </c>
      <c r="AW189" s="11" t="s">
        <v>36</v>
      </c>
      <c r="AX189" s="11" t="s">
        <v>80</v>
      </c>
      <c r="AY189" s="239" t="s">
        <v>137</v>
      </c>
    </row>
    <row r="190" s="1" customFormat="1" ht="38.25" customHeight="1">
      <c r="B190" s="45"/>
      <c r="C190" s="216" t="s">
        <v>328</v>
      </c>
      <c r="D190" s="216" t="s">
        <v>140</v>
      </c>
      <c r="E190" s="217" t="s">
        <v>329</v>
      </c>
      <c r="F190" s="218" t="s">
        <v>330</v>
      </c>
      <c r="G190" s="219" t="s">
        <v>245</v>
      </c>
      <c r="H190" s="220">
        <v>0.043999999999999997</v>
      </c>
      <c r="I190" s="221"/>
      <c r="J190" s="222">
        <f>ROUND(I190*H190,2)</f>
        <v>0</v>
      </c>
      <c r="K190" s="218" t="s">
        <v>144</v>
      </c>
      <c r="L190" s="71"/>
      <c r="M190" s="223" t="s">
        <v>21</v>
      </c>
      <c r="N190" s="224" t="s">
        <v>44</v>
      </c>
      <c r="O190" s="46"/>
      <c r="P190" s="225">
        <f>O190*H190</f>
        <v>0</v>
      </c>
      <c r="Q190" s="225">
        <v>0</v>
      </c>
      <c r="R190" s="225">
        <f>Q190*H190</f>
        <v>0</v>
      </c>
      <c r="S190" s="225">
        <v>0</v>
      </c>
      <c r="T190" s="226">
        <f>S190*H190</f>
        <v>0</v>
      </c>
      <c r="AR190" s="23" t="s">
        <v>210</v>
      </c>
      <c r="AT190" s="23" t="s">
        <v>140</v>
      </c>
      <c r="AU190" s="23" t="s">
        <v>146</v>
      </c>
      <c r="AY190" s="23" t="s">
        <v>137</v>
      </c>
      <c r="BE190" s="227">
        <f>IF(N190="základní",J190,0)</f>
        <v>0</v>
      </c>
      <c r="BF190" s="227">
        <f>IF(N190="snížená",J190,0)</f>
        <v>0</v>
      </c>
      <c r="BG190" s="227">
        <f>IF(N190="zákl. přenesená",J190,0)</f>
        <v>0</v>
      </c>
      <c r="BH190" s="227">
        <f>IF(N190="sníž. přenesená",J190,0)</f>
        <v>0</v>
      </c>
      <c r="BI190" s="227">
        <f>IF(N190="nulová",J190,0)</f>
        <v>0</v>
      </c>
      <c r="BJ190" s="23" t="s">
        <v>146</v>
      </c>
      <c r="BK190" s="227">
        <f>ROUND(I190*H190,2)</f>
        <v>0</v>
      </c>
      <c r="BL190" s="23" t="s">
        <v>210</v>
      </c>
      <c r="BM190" s="23" t="s">
        <v>331</v>
      </c>
    </row>
    <row r="191" s="1" customFormat="1" ht="38.25" customHeight="1">
      <c r="B191" s="45"/>
      <c r="C191" s="216" t="s">
        <v>332</v>
      </c>
      <c r="D191" s="216" t="s">
        <v>140</v>
      </c>
      <c r="E191" s="217" t="s">
        <v>333</v>
      </c>
      <c r="F191" s="218" t="s">
        <v>334</v>
      </c>
      <c r="G191" s="219" t="s">
        <v>245</v>
      </c>
      <c r="H191" s="220">
        <v>0.043999999999999997</v>
      </c>
      <c r="I191" s="221"/>
      <c r="J191" s="222">
        <f>ROUND(I191*H191,2)</f>
        <v>0</v>
      </c>
      <c r="K191" s="218" t="s">
        <v>144</v>
      </c>
      <c r="L191" s="71"/>
      <c r="M191" s="223" t="s">
        <v>21</v>
      </c>
      <c r="N191" s="224" t="s">
        <v>44</v>
      </c>
      <c r="O191" s="46"/>
      <c r="P191" s="225">
        <f>O191*H191</f>
        <v>0</v>
      </c>
      <c r="Q191" s="225">
        <v>0</v>
      </c>
      <c r="R191" s="225">
        <f>Q191*H191</f>
        <v>0</v>
      </c>
      <c r="S191" s="225">
        <v>0</v>
      </c>
      <c r="T191" s="226">
        <f>S191*H191</f>
        <v>0</v>
      </c>
      <c r="AR191" s="23" t="s">
        <v>210</v>
      </c>
      <c r="AT191" s="23" t="s">
        <v>140</v>
      </c>
      <c r="AU191" s="23" t="s">
        <v>146</v>
      </c>
      <c r="AY191" s="23" t="s">
        <v>137</v>
      </c>
      <c r="BE191" s="227">
        <f>IF(N191="základní",J191,0)</f>
        <v>0</v>
      </c>
      <c r="BF191" s="227">
        <f>IF(N191="snížená",J191,0)</f>
        <v>0</v>
      </c>
      <c r="BG191" s="227">
        <f>IF(N191="zákl. přenesená",J191,0)</f>
        <v>0</v>
      </c>
      <c r="BH191" s="227">
        <f>IF(N191="sníž. přenesená",J191,0)</f>
        <v>0</v>
      </c>
      <c r="BI191" s="227">
        <f>IF(N191="nulová",J191,0)</f>
        <v>0</v>
      </c>
      <c r="BJ191" s="23" t="s">
        <v>146</v>
      </c>
      <c r="BK191" s="227">
        <f>ROUND(I191*H191,2)</f>
        <v>0</v>
      </c>
      <c r="BL191" s="23" t="s">
        <v>210</v>
      </c>
      <c r="BM191" s="23" t="s">
        <v>335</v>
      </c>
    </row>
    <row r="192" s="10" customFormat="1" ht="29.88" customHeight="1">
      <c r="B192" s="200"/>
      <c r="C192" s="201"/>
      <c r="D192" s="202" t="s">
        <v>71</v>
      </c>
      <c r="E192" s="214" t="s">
        <v>336</v>
      </c>
      <c r="F192" s="214" t="s">
        <v>337</v>
      </c>
      <c r="G192" s="201"/>
      <c r="H192" s="201"/>
      <c r="I192" s="204"/>
      <c r="J192" s="215">
        <f>BK192</f>
        <v>0</v>
      </c>
      <c r="K192" s="201"/>
      <c r="L192" s="206"/>
      <c r="M192" s="207"/>
      <c r="N192" s="208"/>
      <c r="O192" s="208"/>
      <c r="P192" s="209">
        <f>SUM(P193:P202)</f>
        <v>0</v>
      </c>
      <c r="Q192" s="208"/>
      <c r="R192" s="209">
        <f>SUM(R193:R202)</f>
        <v>0.0083000000000000001</v>
      </c>
      <c r="S192" s="208"/>
      <c r="T192" s="210">
        <f>SUM(T193:T202)</f>
        <v>0.021179999999999997</v>
      </c>
      <c r="AR192" s="211" t="s">
        <v>146</v>
      </c>
      <c r="AT192" s="212" t="s">
        <v>71</v>
      </c>
      <c r="AU192" s="212" t="s">
        <v>80</v>
      </c>
      <c r="AY192" s="211" t="s">
        <v>137</v>
      </c>
      <c r="BK192" s="213">
        <f>SUM(BK193:BK202)</f>
        <v>0</v>
      </c>
    </row>
    <row r="193" s="1" customFormat="1" ht="25.5" customHeight="1">
      <c r="B193" s="45"/>
      <c r="C193" s="216" t="s">
        <v>338</v>
      </c>
      <c r="D193" s="216" t="s">
        <v>140</v>
      </c>
      <c r="E193" s="217" t="s">
        <v>339</v>
      </c>
      <c r="F193" s="218" t="s">
        <v>340</v>
      </c>
      <c r="G193" s="219" t="s">
        <v>313</v>
      </c>
      <c r="H193" s="220">
        <v>6</v>
      </c>
      <c r="I193" s="221"/>
      <c r="J193" s="222">
        <f>ROUND(I193*H193,2)</f>
        <v>0</v>
      </c>
      <c r="K193" s="218" t="s">
        <v>144</v>
      </c>
      <c r="L193" s="71"/>
      <c r="M193" s="223" t="s">
        <v>21</v>
      </c>
      <c r="N193" s="224" t="s">
        <v>44</v>
      </c>
      <c r="O193" s="46"/>
      <c r="P193" s="225">
        <f>O193*H193</f>
        <v>0</v>
      </c>
      <c r="Q193" s="225">
        <v>0</v>
      </c>
      <c r="R193" s="225">
        <f>Q193*H193</f>
        <v>0</v>
      </c>
      <c r="S193" s="225">
        <v>0.00198</v>
      </c>
      <c r="T193" s="226">
        <f>S193*H193</f>
        <v>0.01188</v>
      </c>
      <c r="AR193" s="23" t="s">
        <v>210</v>
      </c>
      <c r="AT193" s="23" t="s">
        <v>140</v>
      </c>
      <c r="AU193" s="23" t="s">
        <v>146</v>
      </c>
      <c r="AY193" s="23" t="s">
        <v>137</v>
      </c>
      <c r="BE193" s="227">
        <f>IF(N193="základní",J193,0)</f>
        <v>0</v>
      </c>
      <c r="BF193" s="227">
        <f>IF(N193="snížená",J193,0)</f>
        <v>0</v>
      </c>
      <c r="BG193" s="227">
        <f>IF(N193="zákl. přenesená",J193,0)</f>
        <v>0</v>
      </c>
      <c r="BH193" s="227">
        <f>IF(N193="sníž. přenesená",J193,0)</f>
        <v>0</v>
      </c>
      <c r="BI193" s="227">
        <f>IF(N193="nulová",J193,0)</f>
        <v>0</v>
      </c>
      <c r="BJ193" s="23" t="s">
        <v>146</v>
      </c>
      <c r="BK193" s="227">
        <f>ROUND(I193*H193,2)</f>
        <v>0</v>
      </c>
      <c r="BL193" s="23" t="s">
        <v>210</v>
      </c>
      <c r="BM193" s="23" t="s">
        <v>341</v>
      </c>
    </row>
    <row r="194" s="1" customFormat="1" ht="16.5" customHeight="1">
      <c r="B194" s="45"/>
      <c r="C194" s="216" t="s">
        <v>342</v>
      </c>
      <c r="D194" s="216" t="s">
        <v>140</v>
      </c>
      <c r="E194" s="217" t="s">
        <v>343</v>
      </c>
      <c r="F194" s="218" t="s">
        <v>344</v>
      </c>
      <c r="G194" s="219" t="s">
        <v>313</v>
      </c>
      <c r="H194" s="220">
        <v>2</v>
      </c>
      <c r="I194" s="221"/>
      <c r="J194" s="222">
        <f>ROUND(I194*H194,2)</f>
        <v>0</v>
      </c>
      <c r="K194" s="218" t="s">
        <v>144</v>
      </c>
      <c r="L194" s="71"/>
      <c r="M194" s="223" t="s">
        <v>21</v>
      </c>
      <c r="N194" s="224" t="s">
        <v>44</v>
      </c>
      <c r="O194" s="46"/>
      <c r="P194" s="225">
        <f>O194*H194</f>
        <v>0</v>
      </c>
      <c r="Q194" s="225">
        <v>0.0017700000000000001</v>
      </c>
      <c r="R194" s="225">
        <f>Q194*H194</f>
        <v>0.0035400000000000002</v>
      </c>
      <c r="S194" s="225">
        <v>0</v>
      </c>
      <c r="T194" s="226">
        <f>S194*H194</f>
        <v>0</v>
      </c>
      <c r="AR194" s="23" t="s">
        <v>210</v>
      </c>
      <c r="AT194" s="23" t="s">
        <v>140</v>
      </c>
      <c r="AU194" s="23" t="s">
        <v>146</v>
      </c>
      <c r="AY194" s="23" t="s">
        <v>137</v>
      </c>
      <c r="BE194" s="227">
        <f>IF(N194="základní",J194,0)</f>
        <v>0</v>
      </c>
      <c r="BF194" s="227">
        <f>IF(N194="snížená",J194,0)</f>
        <v>0</v>
      </c>
      <c r="BG194" s="227">
        <f>IF(N194="zákl. přenesená",J194,0)</f>
        <v>0</v>
      </c>
      <c r="BH194" s="227">
        <f>IF(N194="sníž. přenesená",J194,0)</f>
        <v>0</v>
      </c>
      <c r="BI194" s="227">
        <f>IF(N194="nulová",J194,0)</f>
        <v>0</v>
      </c>
      <c r="BJ194" s="23" t="s">
        <v>146</v>
      </c>
      <c r="BK194" s="227">
        <f>ROUND(I194*H194,2)</f>
        <v>0</v>
      </c>
      <c r="BL194" s="23" t="s">
        <v>210</v>
      </c>
      <c r="BM194" s="23" t="s">
        <v>345</v>
      </c>
    </row>
    <row r="195" s="1" customFormat="1" ht="16.5" customHeight="1">
      <c r="B195" s="45"/>
      <c r="C195" s="216" t="s">
        <v>346</v>
      </c>
      <c r="D195" s="216" t="s">
        <v>140</v>
      </c>
      <c r="E195" s="217" t="s">
        <v>347</v>
      </c>
      <c r="F195" s="218" t="s">
        <v>348</v>
      </c>
      <c r="G195" s="219" t="s">
        <v>313</v>
      </c>
      <c r="H195" s="220">
        <v>7</v>
      </c>
      <c r="I195" s="221"/>
      <c r="J195" s="222">
        <f>ROUND(I195*H195,2)</f>
        <v>0</v>
      </c>
      <c r="K195" s="218" t="s">
        <v>144</v>
      </c>
      <c r="L195" s="71"/>
      <c r="M195" s="223" t="s">
        <v>21</v>
      </c>
      <c r="N195" s="224" t="s">
        <v>44</v>
      </c>
      <c r="O195" s="46"/>
      <c r="P195" s="225">
        <f>O195*H195</f>
        <v>0</v>
      </c>
      <c r="Q195" s="225">
        <v>0.00046000000000000001</v>
      </c>
      <c r="R195" s="225">
        <f>Q195*H195</f>
        <v>0.0032200000000000002</v>
      </c>
      <c r="S195" s="225">
        <v>0</v>
      </c>
      <c r="T195" s="226">
        <f>S195*H195</f>
        <v>0</v>
      </c>
      <c r="AR195" s="23" t="s">
        <v>210</v>
      </c>
      <c r="AT195" s="23" t="s">
        <v>140</v>
      </c>
      <c r="AU195" s="23" t="s">
        <v>146</v>
      </c>
      <c r="AY195" s="23" t="s">
        <v>137</v>
      </c>
      <c r="BE195" s="227">
        <f>IF(N195="základní",J195,0)</f>
        <v>0</v>
      </c>
      <c r="BF195" s="227">
        <f>IF(N195="snížená",J195,0)</f>
        <v>0</v>
      </c>
      <c r="BG195" s="227">
        <f>IF(N195="zákl. přenesená",J195,0)</f>
        <v>0</v>
      </c>
      <c r="BH195" s="227">
        <f>IF(N195="sníž. přenesená",J195,0)</f>
        <v>0</v>
      </c>
      <c r="BI195" s="227">
        <f>IF(N195="nulová",J195,0)</f>
        <v>0</v>
      </c>
      <c r="BJ195" s="23" t="s">
        <v>146</v>
      </c>
      <c r="BK195" s="227">
        <f>ROUND(I195*H195,2)</f>
        <v>0</v>
      </c>
      <c r="BL195" s="23" t="s">
        <v>210</v>
      </c>
      <c r="BM195" s="23" t="s">
        <v>349</v>
      </c>
    </row>
    <row r="196" s="1" customFormat="1" ht="16.5" customHeight="1">
      <c r="B196" s="45"/>
      <c r="C196" s="216" t="s">
        <v>350</v>
      </c>
      <c r="D196" s="216" t="s">
        <v>140</v>
      </c>
      <c r="E196" s="217" t="s">
        <v>351</v>
      </c>
      <c r="F196" s="218" t="s">
        <v>352</v>
      </c>
      <c r="G196" s="219" t="s">
        <v>313</v>
      </c>
      <c r="H196" s="220">
        <v>2</v>
      </c>
      <c r="I196" s="221"/>
      <c r="J196" s="222">
        <f>ROUND(I196*H196,2)</f>
        <v>0</v>
      </c>
      <c r="K196" s="218" t="s">
        <v>144</v>
      </c>
      <c r="L196" s="71"/>
      <c r="M196" s="223" t="s">
        <v>21</v>
      </c>
      <c r="N196" s="224" t="s">
        <v>44</v>
      </c>
      <c r="O196" s="46"/>
      <c r="P196" s="225">
        <f>O196*H196</f>
        <v>0</v>
      </c>
      <c r="Q196" s="225">
        <v>0.00076999999999999996</v>
      </c>
      <c r="R196" s="225">
        <f>Q196*H196</f>
        <v>0.0015399999999999999</v>
      </c>
      <c r="S196" s="225">
        <v>0</v>
      </c>
      <c r="T196" s="226">
        <f>S196*H196</f>
        <v>0</v>
      </c>
      <c r="AR196" s="23" t="s">
        <v>210</v>
      </c>
      <c r="AT196" s="23" t="s">
        <v>140</v>
      </c>
      <c r="AU196" s="23" t="s">
        <v>146</v>
      </c>
      <c r="AY196" s="23" t="s">
        <v>137</v>
      </c>
      <c r="BE196" s="227">
        <f>IF(N196="základní",J196,0)</f>
        <v>0</v>
      </c>
      <c r="BF196" s="227">
        <f>IF(N196="snížená",J196,0)</f>
        <v>0</v>
      </c>
      <c r="BG196" s="227">
        <f>IF(N196="zákl. přenesená",J196,0)</f>
        <v>0</v>
      </c>
      <c r="BH196" s="227">
        <f>IF(N196="sníž. přenesená",J196,0)</f>
        <v>0</v>
      </c>
      <c r="BI196" s="227">
        <f>IF(N196="nulová",J196,0)</f>
        <v>0</v>
      </c>
      <c r="BJ196" s="23" t="s">
        <v>146</v>
      </c>
      <c r="BK196" s="227">
        <f>ROUND(I196*H196,2)</f>
        <v>0</v>
      </c>
      <c r="BL196" s="23" t="s">
        <v>210</v>
      </c>
      <c r="BM196" s="23" t="s">
        <v>353</v>
      </c>
    </row>
    <row r="197" s="1" customFormat="1" ht="16.5" customHeight="1">
      <c r="B197" s="45"/>
      <c r="C197" s="216" t="s">
        <v>354</v>
      </c>
      <c r="D197" s="216" t="s">
        <v>140</v>
      </c>
      <c r="E197" s="217" t="s">
        <v>355</v>
      </c>
      <c r="F197" s="218" t="s">
        <v>356</v>
      </c>
      <c r="G197" s="219" t="s">
        <v>200</v>
      </c>
      <c r="H197" s="220">
        <v>3</v>
      </c>
      <c r="I197" s="221"/>
      <c r="J197" s="222">
        <f>ROUND(I197*H197,2)</f>
        <v>0</v>
      </c>
      <c r="K197" s="218" t="s">
        <v>144</v>
      </c>
      <c r="L197" s="71"/>
      <c r="M197" s="223" t="s">
        <v>21</v>
      </c>
      <c r="N197" s="224" t="s">
        <v>44</v>
      </c>
      <c r="O197" s="46"/>
      <c r="P197" s="225">
        <f>O197*H197</f>
        <v>0</v>
      </c>
      <c r="Q197" s="225">
        <v>0</v>
      </c>
      <c r="R197" s="225">
        <f>Q197*H197</f>
        <v>0</v>
      </c>
      <c r="S197" s="225">
        <v>0.0030999999999999999</v>
      </c>
      <c r="T197" s="226">
        <f>S197*H197</f>
        <v>0.0092999999999999992</v>
      </c>
      <c r="AR197" s="23" t="s">
        <v>210</v>
      </c>
      <c r="AT197" s="23" t="s">
        <v>140</v>
      </c>
      <c r="AU197" s="23" t="s">
        <v>146</v>
      </c>
      <c r="AY197" s="23" t="s">
        <v>137</v>
      </c>
      <c r="BE197" s="227">
        <f>IF(N197="základní",J197,0)</f>
        <v>0</v>
      </c>
      <c r="BF197" s="227">
        <f>IF(N197="snížená",J197,0)</f>
        <v>0</v>
      </c>
      <c r="BG197" s="227">
        <f>IF(N197="zákl. přenesená",J197,0)</f>
        <v>0</v>
      </c>
      <c r="BH197" s="227">
        <f>IF(N197="sníž. přenesená",J197,0)</f>
        <v>0</v>
      </c>
      <c r="BI197" s="227">
        <f>IF(N197="nulová",J197,0)</f>
        <v>0</v>
      </c>
      <c r="BJ197" s="23" t="s">
        <v>146</v>
      </c>
      <c r="BK197" s="227">
        <f>ROUND(I197*H197,2)</f>
        <v>0</v>
      </c>
      <c r="BL197" s="23" t="s">
        <v>210</v>
      </c>
      <c r="BM197" s="23" t="s">
        <v>357</v>
      </c>
    </row>
    <row r="198" s="12" customFormat="1">
      <c r="B198" s="240"/>
      <c r="C198" s="241"/>
      <c r="D198" s="230" t="s">
        <v>148</v>
      </c>
      <c r="E198" s="242" t="s">
        <v>21</v>
      </c>
      <c r="F198" s="243" t="s">
        <v>358</v>
      </c>
      <c r="G198" s="241"/>
      <c r="H198" s="242" t="s">
        <v>21</v>
      </c>
      <c r="I198" s="244"/>
      <c r="J198" s="241"/>
      <c r="K198" s="241"/>
      <c r="L198" s="245"/>
      <c r="M198" s="246"/>
      <c r="N198" s="247"/>
      <c r="O198" s="247"/>
      <c r="P198" s="247"/>
      <c r="Q198" s="247"/>
      <c r="R198" s="247"/>
      <c r="S198" s="247"/>
      <c r="T198" s="248"/>
      <c r="AT198" s="249" t="s">
        <v>148</v>
      </c>
      <c r="AU198" s="249" t="s">
        <v>146</v>
      </c>
      <c r="AV198" s="12" t="s">
        <v>80</v>
      </c>
      <c r="AW198" s="12" t="s">
        <v>36</v>
      </c>
      <c r="AX198" s="12" t="s">
        <v>72</v>
      </c>
      <c r="AY198" s="249" t="s">
        <v>137</v>
      </c>
    </row>
    <row r="199" s="11" customFormat="1">
      <c r="B199" s="228"/>
      <c r="C199" s="229"/>
      <c r="D199" s="230" t="s">
        <v>148</v>
      </c>
      <c r="E199" s="231" t="s">
        <v>21</v>
      </c>
      <c r="F199" s="232" t="s">
        <v>138</v>
      </c>
      <c r="G199" s="229"/>
      <c r="H199" s="233">
        <v>3</v>
      </c>
      <c r="I199" s="234"/>
      <c r="J199" s="229"/>
      <c r="K199" s="229"/>
      <c r="L199" s="235"/>
      <c r="M199" s="236"/>
      <c r="N199" s="237"/>
      <c r="O199" s="237"/>
      <c r="P199" s="237"/>
      <c r="Q199" s="237"/>
      <c r="R199" s="237"/>
      <c r="S199" s="237"/>
      <c r="T199" s="238"/>
      <c r="AT199" s="239" t="s">
        <v>148</v>
      </c>
      <c r="AU199" s="239" t="s">
        <v>146</v>
      </c>
      <c r="AV199" s="11" t="s">
        <v>146</v>
      </c>
      <c r="AW199" s="11" t="s">
        <v>36</v>
      </c>
      <c r="AX199" s="11" t="s">
        <v>80</v>
      </c>
      <c r="AY199" s="239" t="s">
        <v>137</v>
      </c>
    </row>
    <row r="200" s="1" customFormat="1" ht="16.5" customHeight="1">
      <c r="B200" s="45"/>
      <c r="C200" s="216" t="s">
        <v>359</v>
      </c>
      <c r="D200" s="216" t="s">
        <v>140</v>
      </c>
      <c r="E200" s="217" t="s">
        <v>360</v>
      </c>
      <c r="F200" s="218" t="s">
        <v>361</v>
      </c>
      <c r="G200" s="219" t="s">
        <v>313</v>
      </c>
      <c r="H200" s="220">
        <v>11</v>
      </c>
      <c r="I200" s="221"/>
      <c r="J200" s="222">
        <f>ROUND(I200*H200,2)</f>
        <v>0</v>
      </c>
      <c r="K200" s="218" t="s">
        <v>144</v>
      </c>
      <c r="L200" s="71"/>
      <c r="M200" s="223" t="s">
        <v>21</v>
      </c>
      <c r="N200" s="224" t="s">
        <v>44</v>
      </c>
      <c r="O200" s="46"/>
      <c r="P200" s="225">
        <f>O200*H200</f>
        <v>0</v>
      </c>
      <c r="Q200" s="225">
        <v>0</v>
      </c>
      <c r="R200" s="225">
        <f>Q200*H200</f>
        <v>0</v>
      </c>
      <c r="S200" s="225">
        <v>0</v>
      </c>
      <c r="T200" s="226">
        <f>S200*H200</f>
        <v>0</v>
      </c>
      <c r="AR200" s="23" t="s">
        <v>210</v>
      </c>
      <c r="AT200" s="23" t="s">
        <v>140</v>
      </c>
      <c r="AU200" s="23" t="s">
        <v>146</v>
      </c>
      <c r="AY200" s="23" t="s">
        <v>137</v>
      </c>
      <c r="BE200" s="227">
        <f>IF(N200="základní",J200,0)</f>
        <v>0</v>
      </c>
      <c r="BF200" s="227">
        <f>IF(N200="snížená",J200,0)</f>
        <v>0</v>
      </c>
      <c r="BG200" s="227">
        <f>IF(N200="zákl. přenesená",J200,0)</f>
        <v>0</v>
      </c>
      <c r="BH200" s="227">
        <f>IF(N200="sníž. přenesená",J200,0)</f>
        <v>0</v>
      </c>
      <c r="BI200" s="227">
        <f>IF(N200="nulová",J200,0)</f>
        <v>0</v>
      </c>
      <c r="BJ200" s="23" t="s">
        <v>146</v>
      </c>
      <c r="BK200" s="227">
        <f>ROUND(I200*H200,2)</f>
        <v>0</v>
      </c>
      <c r="BL200" s="23" t="s">
        <v>210</v>
      </c>
      <c r="BM200" s="23" t="s">
        <v>362</v>
      </c>
    </row>
    <row r="201" s="1" customFormat="1" ht="38.25" customHeight="1">
      <c r="B201" s="45"/>
      <c r="C201" s="216" t="s">
        <v>363</v>
      </c>
      <c r="D201" s="216" t="s">
        <v>140</v>
      </c>
      <c r="E201" s="217" t="s">
        <v>364</v>
      </c>
      <c r="F201" s="218" t="s">
        <v>365</v>
      </c>
      <c r="G201" s="219" t="s">
        <v>245</v>
      </c>
      <c r="H201" s="220">
        <v>0.0080000000000000002</v>
      </c>
      <c r="I201" s="221"/>
      <c r="J201" s="222">
        <f>ROUND(I201*H201,2)</f>
        <v>0</v>
      </c>
      <c r="K201" s="218" t="s">
        <v>144</v>
      </c>
      <c r="L201" s="71"/>
      <c r="M201" s="223" t="s">
        <v>21</v>
      </c>
      <c r="N201" s="224" t="s">
        <v>44</v>
      </c>
      <c r="O201" s="46"/>
      <c r="P201" s="225">
        <f>O201*H201</f>
        <v>0</v>
      </c>
      <c r="Q201" s="225">
        <v>0</v>
      </c>
      <c r="R201" s="225">
        <f>Q201*H201</f>
        <v>0</v>
      </c>
      <c r="S201" s="225">
        <v>0</v>
      </c>
      <c r="T201" s="226">
        <f>S201*H201</f>
        <v>0</v>
      </c>
      <c r="AR201" s="23" t="s">
        <v>210</v>
      </c>
      <c r="AT201" s="23" t="s">
        <v>140</v>
      </c>
      <c r="AU201" s="23" t="s">
        <v>146</v>
      </c>
      <c r="AY201" s="23" t="s">
        <v>137</v>
      </c>
      <c r="BE201" s="227">
        <f>IF(N201="základní",J201,0)</f>
        <v>0</v>
      </c>
      <c r="BF201" s="227">
        <f>IF(N201="snížená",J201,0)</f>
        <v>0</v>
      </c>
      <c r="BG201" s="227">
        <f>IF(N201="zákl. přenesená",J201,0)</f>
        <v>0</v>
      </c>
      <c r="BH201" s="227">
        <f>IF(N201="sníž. přenesená",J201,0)</f>
        <v>0</v>
      </c>
      <c r="BI201" s="227">
        <f>IF(N201="nulová",J201,0)</f>
        <v>0</v>
      </c>
      <c r="BJ201" s="23" t="s">
        <v>146</v>
      </c>
      <c r="BK201" s="227">
        <f>ROUND(I201*H201,2)</f>
        <v>0</v>
      </c>
      <c r="BL201" s="23" t="s">
        <v>210</v>
      </c>
      <c r="BM201" s="23" t="s">
        <v>366</v>
      </c>
    </row>
    <row r="202" s="1" customFormat="1" ht="38.25" customHeight="1">
      <c r="B202" s="45"/>
      <c r="C202" s="216" t="s">
        <v>367</v>
      </c>
      <c r="D202" s="216" t="s">
        <v>140</v>
      </c>
      <c r="E202" s="217" t="s">
        <v>368</v>
      </c>
      <c r="F202" s="218" t="s">
        <v>369</v>
      </c>
      <c r="G202" s="219" t="s">
        <v>245</v>
      </c>
      <c r="H202" s="220">
        <v>0.0080000000000000002</v>
      </c>
      <c r="I202" s="221"/>
      <c r="J202" s="222">
        <f>ROUND(I202*H202,2)</f>
        <v>0</v>
      </c>
      <c r="K202" s="218" t="s">
        <v>144</v>
      </c>
      <c r="L202" s="71"/>
      <c r="M202" s="223" t="s">
        <v>21</v>
      </c>
      <c r="N202" s="224" t="s">
        <v>44</v>
      </c>
      <c r="O202" s="46"/>
      <c r="P202" s="225">
        <f>O202*H202</f>
        <v>0</v>
      </c>
      <c r="Q202" s="225">
        <v>0</v>
      </c>
      <c r="R202" s="225">
        <f>Q202*H202</f>
        <v>0</v>
      </c>
      <c r="S202" s="225">
        <v>0</v>
      </c>
      <c r="T202" s="226">
        <f>S202*H202</f>
        <v>0</v>
      </c>
      <c r="AR202" s="23" t="s">
        <v>210</v>
      </c>
      <c r="AT202" s="23" t="s">
        <v>140</v>
      </c>
      <c r="AU202" s="23" t="s">
        <v>146</v>
      </c>
      <c r="AY202" s="23" t="s">
        <v>137</v>
      </c>
      <c r="BE202" s="227">
        <f>IF(N202="základní",J202,0)</f>
        <v>0</v>
      </c>
      <c r="BF202" s="227">
        <f>IF(N202="snížená",J202,0)</f>
        <v>0</v>
      </c>
      <c r="BG202" s="227">
        <f>IF(N202="zákl. přenesená",J202,0)</f>
        <v>0</v>
      </c>
      <c r="BH202" s="227">
        <f>IF(N202="sníž. přenesená",J202,0)</f>
        <v>0</v>
      </c>
      <c r="BI202" s="227">
        <f>IF(N202="nulová",J202,0)</f>
        <v>0</v>
      </c>
      <c r="BJ202" s="23" t="s">
        <v>146</v>
      </c>
      <c r="BK202" s="227">
        <f>ROUND(I202*H202,2)</f>
        <v>0</v>
      </c>
      <c r="BL202" s="23" t="s">
        <v>210</v>
      </c>
      <c r="BM202" s="23" t="s">
        <v>370</v>
      </c>
    </row>
    <row r="203" s="10" customFormat="1" ht="29.88" customHeight="1">
      <c r="B203" s="200"/>
      <c r="C203" s="201"/>
      <c r="D203" s="202" t="s">
        <v>71</v>
      </c>
      <c r="E203" s="214" t="s">
        <v>371</v>
      </c>
      <c r="F203" s="214" t="s">
        <v>372</v>
      </c>
      <c r="G203" s="201"/>
      <c r="H203" s="201"/>
      <c r="I203" s="204"/>
      <c r="J203" s="215">
        <f>BK203</f>
        <v>0</v>
      </c>
      <c r="K203" s="201"/>
      <c r="L203" s="206"/>
      <c r="M203" s="207"/>
      <c r="N203" s="208"/>
      <c r="O203" s="208"/>
      <c r="P203" s="209">
        <f>SUM(P204:P214)</f>
        <v>0</v>
      </c>
      <c r="Q203" s="208"/>
      <c r="R203" s="209">
        <f>SUM(R204:R214)</f>
        <v>0.02018</v>
      </c>
      <c r="S203" s="208"/>
      <c r="T203" s="210">
        <f>SUM(T204:T214)</f>
        <v>0.0027999999999999995</v>
      </c>
      <c r="AR203" s="211" t="s">
        <v>146</v>
      </c>
      <c r="AT203" s="212" t="s">
        <v>71</v>
      </c>
      <c r="AU203" s="212" t="s">
        <v>80</v>
      </c>
      <c r="AY203" s="211" t="s">
        <v>137</v>
      </c>
      <c r="BK203" s="213">
        <f>SUM(BK204:BK214)</f>
        <v>0</v>
      </c>
    </row>
    <row r="204" s="1" customFormat="1" ht="16.5" customHeight="1">
      <c r="B204" s="45"/>
      <c r="C204" s="216" t="s">
        <v>373</v>
      </c>
      <c r="D204" s="216" t="s">
        <v>140</v>
      </c>
      <c r="E204" s="217" t="s">
        <v>374</v>
      </c>
      <c r="F204" s="218" t="s">
        <v>375</v>
      </c>
      <c r="G204" s="219" t="s">
        <v>313</v>
      </c>
      <c r="H204" s="220">
        <v>10</v>
      </c>
      <c r="I204" s="221"/>
      <c r="J204" s="222">
        <f>ROUND(I204*H204,2)</f>
        <v>0</v>
      </c>
      <c r="K204" s="218" t="s">
        <v>144</v>
      </c>
      <c r="L204" s="71"/>
      <c r="M204" s="223" t="s">
        <v>21</v>
      </c>
      <c r="N204" s="224" t="s">
        <v>44</v>
      </c>
      <c r="O204" s="46"/>
      <c r="P204" s="225">
        <f>O204*H204</f>
        <v>0</v>
      </c>
      <c r="Q204" s="225">
        <v>0</v>
      </c>
      <c r="R204" s="225">
        <f>Q204*H204</f>
        <v>0</v>
      </c>
      <c r="S204" s="225">
        <v>0.00027999999999999998</v>
      </c>
      <c r="T204" s="226">
        <f>S204*H204</f>
        <v>0.0027999999999999995</v>
      </c>
      <c r="AR204" s="23" t="s">
        <v>210</v>
      </c>
      <c r="AT204" s="23" t="s">
        <v>140</v>
      </c>
      <c r="AU204" s="23" t="s">
        <v>146</v>
      </c>
      <c r="AY204" s="23" t="s">
        <v>137</v>
      </c>
      <c r="BE204" s="227">
        <f>IF(N204="základní",J204,0)</f>
        <v>0</v>
      </c>
      <c r="BF204" s="227">
        <f>IF(N204="snížená",J204,0)</f>
        <v>0</v>
      </c>
      <c r="BG204" s="227">
        <f>IF(N204="zákl. přenesená",J204,0)</f>
        <v>0</v>
      </c>
      <c r="BH204" s="227">
        <f>IF(N204="sníž. přenesená",J204,0)</f>
        <v>0</v>
      </c>
      <c r="BI204" s="227">
        <f>IF(N204="nulová",J204,0)</f>
        <v>0</v>
      </c>
      <c r="BJ204" s="23" t="s">
        <v>146</v>
      </c>
      <c r="BK204" s="227">
        <f>ROUND(I204*H204,2)</f>
        <v>0</v>
      </c>
      <c r="BL204" s="23" t="s">
        <v>210</v>
      </c>
      <c r="BM204" s="23" t="s">
        <v>376</v>
      </c>
    </row>
    <row r="205" s="1" customFormat="1" ht="25.5" customHeight="1">
      <c r="B205" s="45"/>
      <c r="C205" s="216" t="s">
        <v>377</v>
      </c>
      <c r="D205" s="216" t="s">
        <v>140</v>
      </c>
      <c r="E205" s="217" t="s">
        <v>378</v>
      </c>
      <c r="F205" s="218" t="s">
        <v>379</v>
      </c>
      <c r="G205" s="219" t="s">
        <v>313</v>
      </c>
      <c r="H205" s="220">
        <v>20</v>
      </c>
      <c r="I205" s="221"/>
      <c r="J205" s="222">
        <f>ROUND(I205*H205,2)</f>
        <v>0</v>
      </c>
      <c r="K205" s="218" t="s">
        <v>144</v>
      </c>
      <c r="L205" s="71"/>
      <c r="M205" s="223" t="s">
        <v>21</v>
      </c>
      <c r="N205" s="224" t="s">
        <v>44</v>
      </c>
      <c r="O205" s="46"/>
      <c r="P205" s="225">
        <f>O205*H205</f>
        <v>0</v>
      </c>
      <c r="Q205" s="225">
        <v>0.00042000000000000002</v>
      </c>
      <c r="R205" s="225">
        <f>Q205*H205</f>
        <v>0.0084000000000000012</v>
      </c>
      <c r="S205" s="225">
        <v>0</v>
      </c>
      <c r="T205" s="226">
        <f>S205*H205</f>
        <v>0</v>
      </c>
      <c r="AR205" s="23" t="s">
        <v>210</v>
      </c>
      <c r="AT205" s="23" t="s">
        <v>140</v>
      </c>
      <c r="AU205" s="23" t="s">
        <v>146</v>
      </c>
      <c r="AY205" s="23" t="s">
        <v>137</v>
      </c>
      <c r="BE205" s="227">
        <f>IF(N205="základní",J205,0)</f>
        <v>0</v>
      </c>
      <c r="BF205" s="227">
        <f>IF(N205="snížená",J205,0)</f>
        <v>0</v>
      </c>
      <c r="BG205" s="227">
        <f>IF(N205="zákl. přenesená",J205,0)</f>
        <v>0</v>
      </c>
      <c r="BH205" s="227">
        <f>IF(N205="sníž. přenesená",J205,0)</f>
        <v>0</v>
      </c>
      <c r="BI205" s="227">
        <f>IF(N205="nulová",J205,0)</f>
        <v>0</v>
      </c>
      <c r="BJ205" s="23" t="s">
        <v>146</v>
      </c>
      <c r="BK205" s="227">
        <f>ROUND(I205*H205,2)</f>
        <v>0</v>
      </c>
      <c r="BL205" s="23" t="s">
        <v>210</v>
      </c>
      <c r="BM205" s="23" t="s">
        <v>380</v>
      </c>
    </row>
    <row r="206" s="1" customFormat="1" ht="16.5" customHeight="1">
      <c r="B206" s="45"/>
      <c r="C206" s="250" t="s">
        <v>381</v>
      </c>
      <c r="D206" s="250" t="s">
        <v>203</v>
      </c>
      <c r="E206" s="251" t="s">
        <v>382</v>
      </c>
      <c r="F206" s="252" t="s">
        <v>383</v>
      </c>
      <c r="G206" s="253" t="s">
        <v>313</v>
      </c>
      <c r="H206" s="254">
        <v>7</v>
      </c>
      <c r="I206" s="255"/>
      <c r="J206" s="256">
        <f>ROUND(I206*H206,2)</f>
        <v>0</v>
      </c>
      <c r="K206" s="252" t="s">
        <v>144</v>
      </c>
      <c r="L206" s="257"/>
      <c r="M206" s="258" t="s">
        <v>21</v>
      </c>
      <c r="N206" s="259" t="s">
        <v>44</v>
      </c>
      <c r="O206" s="46"/>
      <c r="P206" s="225">
        <f>O206*H206</f>
        <v>0</v>
      </c>
      <c r="Q206" s="225">
        <v>0.00011</v>
      </c>
      <c r="R206" s="225">
        <f>Q206*H206</f>
        <v>0.00077000000000000007</v>
      </c>
      <c r="S206" s="225">
        <v>0</v>
      </c>
      <c r="T206" s="226">
        <f>S206*H206</f>
        <v>0</v>
      </c>
      <c r="AR206" s="23" t="s">
        <v>302</v>
      </c>
      <c r="AT206" s="23" t="s">
        <v>203</v>
      </c>
      <c r="AU206" s="23" t="s">
        <v>146</v>
      </c>
      <c r="AY206" s="23" t="s">
        <v>137</v>
      </c>
      <c r="BE206" s="227">
        <f>IF(N206="základní",J206,0)</f>
        <v>0</v>
      </c>
      <c r="BF206" s="227">
        <f>IF(N206="snížená",J206,0)</f>
        <v>0</v>
      </c>
      <c r="BG206" s="227">
        <f>IF(N206="zákl. přenesená",J206,0)</f>
        <v>0</v>
      </c>
      <c r="BH206" s="227">
        <f>IF(N206="sníž. přenesená",J206,0)</f>
        <v>0</v>
      </c>
      <c r="BI206" s="227">
        <f>IF(N206="nulová",J206,0)</f>
        <v>0</v>
      </c>
      <c r="BJ206" s="23" t="s">
        <v>146</v>
      </c>
      <c r="BK206" s="227">
        <f>ROUND(I206*H206,2)</f>
        <v>0</v>
      </c>
      <c r="BL206" s="23" t="s">
        <v>210</v>
      </c>
      <c r="BM206" s="23" t="s">
        <v>384</v>
      </c>
    </row>
    <row r="207" s="1" customFormat="1" ht="16.5" customHeight="1">
      <c r="B207" s="45"/>
      <c r="C207" s="250" t="s">
        <v>385</v>
      </c>
      <c r="D207" s="250" t="s">
        <v>203</v>
      </c>
      <c r="E207" s="251" t="s">
        <v>386</v>
      </c>
      <c r="F207" s="252" t="s">
        <v>387</v>
      </c>
      <c r="G207" s="253" t="s">
        <v>313</v>
      </c>
      <c r="H207" s="254">
        <v>7</v>
      </c>
      <c r="I207" s="255"/>
      <c r="J207" s="256">
        <f>ROUND(I207*H207,2)</f>
        <v>0</v>
      </c>
      <c r="K207" s="252" t="s">
        <v>144</v>
      </c>
      <c r="L207" s="257"/>
      <c r="M207" s="258" t="s">
        <v>21</v>
      </c>
      <c r="N207" s="259" t="s">
        <v>44</v>
      </c>
      <c r="O207" s="46"/>
      <c r="P207" s="225">
        <f>O207*H207</f>
        <v>0</v>
      </c>
      <c r="Q207" s="225">
        <v>0.00017000000000000001</v>
      </c>
      <c r="R207" s="225">
        <f>Q207*H207</f>
        <v>0.0011900000000000001</v>
      </c>
      <c r="S207" s="225">
        <v>0</v>
      </c>
      <c r="T207" s="226">
        <f>S207*H207</f>
        <v>0</v>
      </c>
      <c r="AR207" s="23" t="s">
        <v>302</v>
      </c>
      <c r="AT207" s="23" t="s">
        <v>203</v>
      </c>
      <c r="AU207" s="23" t="s">
        <v>146</v>
      </c>
      <c r="AY207" s="23" t="s">
        <v>137</v>
      </c>
      <c r="BE207" s="227">
        <f>IF(N207="základní",J207,0)</f>
        <v>0</v>
      </c>
      <c r="BF207" s="227">
        <f>IF(N207="snížená",J207,0)</f>
        <v>0</v>
      </c>
      <c r="BG207" s="227">
        <f>IF(N207="zákl. přenesená",J207,0)</f>
        <v>0</v>
      </c>
      <c r="BH207" s="227">
        <f>IF(N207="sníž. přenesená",J207,0)</f>
        <v>0</v>
      </c>
      <c r="BI207" s="227">
        <f>IF(N207="nulová",J207,0)</f>
        <v>0</v>
      </c>
      <c r="BJ207" s="23" t="s">
        <v>146</v>
      </c>
      <c r="BK207" s="227">
        <f>ROUND(I207*H207,2)</f>
        <v>0</v>
      </c>
      <c r="BL207" s="23" t="s">
        <v>210</v>
      </c>
      <c r="BM207" s="23" t="s">
        <v>388</v>
      </c>
    </row>
    <row r="208" s="1" customFormat="1" ht="16.5" customHeight="1">
      <c r="B208" s="45"/>
      <c r="C208" s="250" t="s">
        <v>389</v>
      </c>
      <c r="D208" s="250" t="s">
        <v>203</v>
      </c>
      <c r="E208" s="251" t="s">
        <v>390</v>
      </c>
      <c r="F208" s="252" t="s">
        <v>391</v>
      </c>
      <c r="G208" s="253" t="s">
        <v>313</v>
      </c>
      <c r="H208" s="254">
        <v>6</v>
      </c>
      <c r="I208" s="255"/>
      <c r="J208" s="256">
        <f>ROUND(I208*H208,2)</f>
        <v>0</v>
      </c>
      <c r="K208" s="252" t="s">
        <v>144</v>
      </c>
      <c r="L208" s="257"/>
      <c r="M208" s="258" t="s">
        <v>21</v>
      </c>
      <c r="N208" s="259" t="s">
        <v>44</v>
      </c>
      <c r="O208" s="46"/>
      <c r="P208" s="225">
        <f>O208*H208</f>
        <v>0</v>
      </c>
      <c r="Q208" s="225">
        <v>0.00027</v>
      </c>
      <c r="R208" s="225">
        <f>Q208*H208</f>
        <v>0.0016199999999999999</v>
      </c>
      <c r="S208" s="225">
        <v>0</v>
      </c>
      <c r="T208" s="226">
        <f>S208*H208</f>
        <v>0</v>
      </c>
      <c r="AR208" s="23" t="s">
        <v>302</v>
      </c>
      <c r="AT208" s="23" t="s">
        <v>203</v>
      </c>
      <c r="AU208" s="23" t="s">
        <v>146</v>
      </c>
      <c r="AY208" s="23" t="s">
        <v>137</v>
      </c>
      <c r="BE208" s="227">
        <f>IF(N208="základní",J208,0)</f>
        <v>0</v>
      </c>
      <c r="BF208" s="227">
        <f>IF(N208="snížená",J208,0)</f>
        <v>0</v>
      </c>
      <c r="BG208" s="227">
        <f>IF(N208="zákl. přenesená",J208,0)</f>
        <v>0</v>
      </c>
      <c r="BH208" s="227">
        <f>IF(N208="sníž. přenesená",J208,0)</f>
        <v>0</v>
      </c>
      <c r="BI208" s="227">
        <f>IF(N208="nulová",J208,0)</f>
        <v>0</v>
      </c>
      <c r="BJ208" s="23" t="s">
        <v>146</v>
      </c>
      <c r="BK208" s="227">
        <f>ROUND(I208*H208,2)</f>
        <v>0</v>
      </c>
      <c r="BL208" s="23" t="s">
        <v>210</v>
      </c>
      <c r="BM208" s="23" t="s">
        <v>392</v>
      </c>
    </row>
    <row r="209" s="1" customFormat="1" ht="25.5" customHeight="1">
      <c r="B209" s="45"/>
      <c r="C209" s="216" t="s">
        <v>191</v>
      </c>
      <c r="D209" s="216" t="s">
        <v>140</v>
      </c>
      <c r="E209" s="217" t="s">
        <v>393</v>
      </c>
      <c r="F209" s="218" t="s">
        <v>394</v>
      </c>
      <c r="G209" s="219" t="s">
        <v>395</v>
      </c>
      <c r="H209" s="220">
        <v>1</v>
      </c>
      <c r="I209" s="221"/>
      <c r="J209" s="222">
        <f>ROUND(I209*H209,2)</f>
        <v>0</v>
      </c>
      <c r="K209" s="218" t="s">
        <v>144</v>
      </c>
      <c r="L209" s="71"/>
      <c r="M209" s="223" t="s">
        <v>21</v>
      </c>
      <c r="N209" s="224" t="s">
        <v>44</v>
      </c>
      <c r="O209" s="46"/>
      <c r="P209" s="225">
        <f>O209*H209</f>
        <v>0</v>
      </c>
      <c r="Q209" s="225">
        <v>0</v>
      </c>
      <c r="R209" s="225">
        <f>Q209*H209</f>
        <v>0</v>
      </c>
      <c r="S209" s="225">
        <v>0</v>
      </c>
      <c r="T209" s="226">
        <f>S209*H209</f>
        <v>0</v>
      </c>
      <c r="AR209" s="23" t="s">
        <v>210</v>
      </c>
      <c r="AT209" s="23" t="s">
        <v>140</v>
      </c>
      <c r="AU209" s="23" t="s">
        <v>146</v>
      </c>
      <c r="AY209" s="23" t="s">
        <v>137</v>
      </c>
      <c r="BE209" s="227">
        <f>IF(N209="základní",J209,0)</f>
        <v>0</v>
      </c>
      <c r="BF209" s="227">
        <f>IF(N209="snížená",J209,0)</f>
        <v>0</v>
      </c>
      <c r="BG209" s="227">
        <f>IF(N209="zákl. přenesená",J209,0)</f>
        <v>0</v>
      </c>
      <c r="BH209" s="227">
        <f>IF(N209="sníž. přenesená",J209,0)</f>
        <v>0</v>
      </c>
      <c r="BI209" s="227">
        <f>IF(N209="nulová",J209,0)</f>
        <v>0</v>
      </c>
      <c r="BJ209" s="23" t="s">
        <v>146</v>
      </c>
      <c r="BK209" s="227">
        <f>ROUND(I209*H209,2)</f>
        <v>0</v>
      </c>
      <c r="BL209" s="23" t="s">
        <v>210</v>
      </c>
      <c r="BM209" s="23" t="s">
        <v>396</v>
      </c>
    </row>
    <row r="210" s="1" customFormat="1" ht="25.5" customHeight="1">
      <c r="B210" s="45"/>
      <c r="C210" s="216" t="s">
        <v>397</v>
      </c>
      <c r="D210" s="216" t="s">
        <v>140</v>
      </c>
      <c r="E210" s="217" t="s">
        <v>398</v>
      </c>
      <c r="F210" s="218" t="s">
        <v>399</v>
      </c>
      <c r="G210" s="219" t="s">
        <v>395</v>
      </c>
      <c r="H210" s="220">
        <v>1</v>
      </c>
      <c r="I210" s="221"/>
      <c r="J210" s="222">
        <f>ROUND(I210*H210,2)</f>
        <v>0</v>
      </c>
      <c r="K210" s="218" t="s">
        <v>144</v>
      </c>
      <c r="L210" s="71"/>
      <c r="M210" s="223" t="s">
        <v>21</v>
      </c>
      <c r="N210" s="224" t="s">
        <v>44</v>
      </c>
      <c r="O210" s="46"/>
      <c r="P210" s="225">
        <f>O210*H210</f>
        <v>0</v>
      </c>
      <c r="Q210" s="225">
        <v>0</v>
      </c>
      <c r="R210" s="225">
        <f>Q210*H210</f>
        <v>0</v>
      </c>
      <c r="S210" s="225">
        <v>0</v>
      </c>
      <c r="T210" s="226">
        <f>S210*H210</f>
        <v>0</v>
      </c>
      <c r="AR210" s="23" t="s">
        <v>210</v>
      </c>
      <c r="AT210" s="23" t="s">
        <v>140</v>
      </c>
      <c r="AU210" s="23" t="s">
        <v>146</v>
      </c>
      <c r="AY210" s="23" t="s">
        <v>137</v>
      </c>
      <c r="BE210" s="227">
        <f>IF(N210="základní",J210,0)</f>
        <v>0</v>
      </c>
      <c r="BF210" s="227">
        <f>IF(N210="snížená",J210,0)</f>
        <v>0</v>
      </c>
      <c r="BG210" s="227">
        <f>IF(N210="zákl. přenesená",J210,0)</f>
        <v>0</v>
      </c>
      <c r="BH210" s="227">
        <f>IF(N210="sníž. přenesená",J210,0)</f>
        <v>0</v>
      </c>
      <c r="BI210" s="227">
        <f>IF(N210="nulová",J210,0)</f>
        <v>0</v>
      </c>
      <c r="BJ210" s="23" t="s">
        <v>146</v>
      </c>
      <c r="BK210" s="227">
        <f>ROUND(I210*H210,2)</f>
        <v>0</v>
      </c>
      <c r="BL210" s="23" t="s">
        <v>210</v>
      </c>
      <c r="BM210" s="23" t="s">
        <v>400</v>
      </c>
    </row>
    <row r="211" s="1" customFormat="1" ht="25.5" customHeight="1">
      <c r="B211" s="45"/>
      <c r="C211" s="216" t="s">
        <v>401</v>
      </c>
      <c r="D211" s="216" t="s">
        <v>140</v>
      </c>
      <c r="E211" s="217" t="s">
        <v>402</v>
      </c>
      <c r="F211" s="218" t="s">
        <v>403</v>
      </c>
      <c r="G211" s="219" t="s">
        <v>313</v>
      </c>
      <c r="H211" s="220">
        <v>20</v>
      </c>
      <c r="I211" s="221"/>
      <c r="J211" s="222">
        <f>ROUND(I211*H211,2)</f>
        <v>0</v>
      </c>
      <c r="K211" s="218" t="s">
        <v>144</v>
      </c>
      <c r="L211" s="71"/>
      <c r="M211" s="223" t="s">
        <v>21</v>
      </c>
      <c r="N211" s="224" t="s">
        <v>44</v>
      </c>
      <c r="O211" s="46"/>
      <c r="P211" s="225">
        <f>O211*H211</f>
        <v>0</v>
      </c>
      <c r="Q211" s="225">
        <v>0.00040000000000000002</v>
      </c>
      <c r="R211" s="225">
        <f>Q211*H211</f>
        <v>0.0080000000000000002</v>
      </c>
      <c r="S211" s="225">
        <v>0</v>
      </c>
      <c r="T211" s="226">
        <f>S211*H211</f>
        <v>0</v>
      </c>
      <c r="AR211" s="23" t="s">
        <v>210</v>
      </c>
      <c r="AT211" s="23" t="s">
        <v>140</v>
      </c>
      <c r="AU211" s="23" t="s">
        <v>146</v>
      </c>
      <c r="AY211" s="23" t="s">
        <v>137</v>
      </c>
      <c r="BE211" s="227">
        <f>IF(N211="základní",J211,0)</f>
        <v>0</v>
      </c>
      <c r="BF211" s="227">
        <f>IF(N211="snížená",J211,0)</f>
        <v>0</v>
      </c>
      <c r="BG211" s="227">
        <f>IF(N211="zákl. přenesená",J211,0)</f>
        <v>0</v>
      </c>
      <c r="BH211" s="227">
        <f>IF(N211="sníž. přenesená",J211,0)</f>
        <v>0</v>
      </c>
      <c r="BI211" s="227">
        <f>IF(N211="nulová",J211,0)</f>
        <v>0</v>
      </c>
      <c r="BJ211" s="23" t="s">
        <v>146</v>
      </c>
      <c r="BK211" s="227">
        <f>ROUND(I211*H211,2)</f>
        <v>0</v>
      </c>
      <c r="BL211" s="23" t="s">
        <v>210</v>
      </c>
      <c r="BM211" s="23" t="s">
        <v>404</v>
      </c>
    </row>
    <row r="212" s="1" customFormat="1" ht="25.5" customHeight="1">
      <c r="B212" s="45"/>
      <c r="C212" s="216" t="s">
        <v>405</v>
      </c>
      <c r="D212" s="216" t="s">
        <v>140</v>
      </c>
      <c r="E212" s="217" t="s">
        <v>406</v>
      </c>
      <c r="F212" s="218" t="s">
        <v>407</v>
      </c>
      <c r="G212" s="219" t="s">
        <v>313</v>
      </c>
      <c r="H212" s="220">
        <v>20</v>
      </c>
      <c r="I212" s="221"/>
      <c r="J212" s="222">
        <f>ROUND(I212*H212,2)</f>
        <v>0</v>
      </c>
      <c r="K212" s="218" t="s">
        <v>144</v>
      </c>
      <c r="L212" s="71"/>
      <c r="M212" s="223" t="s">
        <v>21</v>
      </c>
      <c r="N212" s="224" t="s">
        <v>44</v>
      </c>
      <c r="O212" s="46"/>
      <c r="P212" s="225">
        <f>O212*H212</f>
        <v>0</v>
      </c>
      <c r="Q212" s="225">
        <v>1.0000000000000001E-05</v>
      </c>
      <c r="R212" s="225">
        <f>Q212*H212</f>
        <v>0.00020000000000000001</v>
      </c>
      <c r="S212" s="225">
        <v>0</v>
      </c>
      <c r="T212" s="226">
        <f>S212*H212</f>
        <v>0</v>
      </c>
      <c r="AR212" s="23" t="s">
        <v>210</v>
      </c>
      <c r="AT212" s="23" t="s">
        <v>140</v>
      </c>
      <c r="AU212" s="23" t="s">
        <v>146</v>
      </c>
      <c r="AY212" s="23" t="s">
        <v>137</v>
      </c>
      <c r="BE212" s="227">
        <f>IF(N212="základní",J212,0)</f>
        <v>0</v>
      </c>
      <c r="BF212" s="227">
        <f>IF(N212="snížená",J212,0)</f>
        <v>0</v>
      </c>
      <c r="BG212" s="227">
        <f>IF(N212="zákl. přenesená",J212,0)</f>
        <v>0</v>
      </c>
      <c r="BH212" s="227">
        <f>IF(N212="sníž. přenesená",J212,0)</f>
        <v>0</v>
      </c>
      <c r="BI212" s="227">
        <f>IF(N212="nulová",J212,0)</f>
        <v>0</v>
      </c>
      <c r="BJ212" s="23" t="s">
        <v>146</v>
      </c>
      <c r="BK212" s="227">
        <f>ROUND(I212*H212,2)</f>
        <v>0</v>
      </c>
      <c r="BL212" s="23" t="s">
        <v>210</v>
      </c>
      <c r="BM212" s="23" t="s">
        <v>408</v>
      </c>
    </row>
    <row r="213" s="1" customFormat="1" ht="38.25" customHeight="1">
      <c r="B213" s="45"/>
      <c r="C213" s="216" t="s">
        <v>409</v>
      </c>
      <c r="D213" s="216" t="s">
        <v>140</v>
      </c>
      <c r="E213" s="217" t="s">
        <v>410</v>
      </c>
      <c r="F213" s="218" t="s">
        <v>411</v>
      </c>
      <c r="G213" s="219" t="s">
        <v>245</v>
      </c>
      <c r="H213" s="220">
        <v>0.02</v>
      </c>
      <c r="I213" s="221"/>
      <c r="J213" s="222">
        <f>ROUND(I213*H213,2)</f>
        <v>0</v>
      </c>
      <c r="K213" s="218" t="s">
        <v>144</v>
      </c>
      <c r="L213" s="71"/>
      <c r="M213" s="223" t="s">
        <v>21</v>
      </c>
      <c r="N213" s="224" t="s">
        <v>44</v>
      </c>
      <c r="O213" s="46"/>
      <c r="P213" s="225">
        <f>O213*H213</f>
        <v>0</v>
      </c>
      <c r="Q213" s="225">
        <v>0</v>
      </c>
      <c r="R213" s="225">
        <f>Q213*H213</f>
        <v>0</v>
      </c>
      <c r="S213" s="225">
        <v>0</v>
      </c>
      <c r="T213" s="226">
        <f>S213*H213</f>
        <v>0</v>
      </c>
      <c r="AR213" s="23" t="s">
        <v>210</v>
      </c>
      <c r="AT213" s="23" t="s">
        <v>140</v>
      </c>
      <c r="AU213" s="23" t="s">
        <v>146</v>
      </c>
      <c r="AY213" s="23" t="s">
        <v>137</v>
      </c>
      <c r="BE213" s="227">
        <f>IF(N213="základní",J213,0)</f>
        <v>0</v>
      </c>
      <c r="BF213" s="227">
        <f>IF(N213="snížená",J213,0)</f>
        <v>0</v>
      </c>
      <c r="BG213" s="227">
        <f>IF(N213="zákl. přenesená",J213,0)</f>
        <v>0</v>
      </c>
      <c r="BH213" s="227">
        <f>IF(N213="sníž. přenesená",J213,0)</f>
        <v>0</v>
      </c>
      <c r="BI213" s="227">
        <f>IF(N213="nulová",J213,0)</f>
        <v>0</v>
      </c>
      <c r="BJ213" s="23" t="s">
        <v>146</v>
      </c>
      <c r="BK213" s="227">
        <f>ROUND(I213*H213,2)</f>
        <v>0</v>
      </c>
      <c r="BL213" s="23" t="s">
        <v>210</v>
      </c>
      <c r="BM213" s="23" t="s">
        <v>412</v>
      </c>
    </row>
    <row r="214" s="1" customFormat="1" ht="38.25" customHeight="1">
      <c r="B214" s="45"/>
      <c r="C214" s="216" t="s">
        <v>413</v>
      </c>
      <c r="D214" s="216" t="s">
        <v>140</v>
      </c>
      <c r="E214" s="217" t="s">
        <v>414</v>
      </c>
      <c r="F214" s="218" t="s">
        <v>415</v>
      </c>
      <c r="G214" s="219" t="s">
        <v>245</v>
      </c>
      <c r="H214" s="220">
        <v>0.02</v>
      </c>
      <c r="I214" s="221"/>
      <c r="J214" s="222">
        <f>ROUND(I214*H214,2)</f>
        <v>0</v>
      </c>
      <c r="K214" s="218" t="s">
        <v>144</v>
      </c>
      <c r="L214" s="71"/>
      <c r="M214" s="223" t="s">
        <v>21</v>
      </c>
      <c r="N214" s="224" t="s">
        <v>44</v>
      </c>
      <c r="O214" s="46"/>
      <c r="P214" s="225">
        <f>O214*H214</f>
        <v>0</v>
      </c>
      <c r="Q214" s="225">
        <v>0</v>
      </c>
      <c r="R214" s="225">
        <f>Q214*H214</f>
        <v>0</v>
      </c>
      <c r="S214" s="225">
        <v>0</v>
      </c>
      <c r="T214" s="226">
        <f>S214*H214</f>
        <v>0</v>
      </c>
      <c r="AR214" s="23" t="s">
        <v>210</v>
      </c>
      <c r="AT214" s="23" t="s">
        <v>140</v>
      </c>
      <c r="AU214" s="23" t="s">
        <v>146</v>
      </c>
      <c r="AY214" s="23" t="s">
        <v>137</v>
      </c>
      <c r="BE214" s="227">
        <f>IF(N214="základní",J214,0)</f>
        <v>0</v>
      </c>
      <c r="BF214" s="227">
        <f>IF(N214="snížená",J214,0)</f>
        <v>0</v>
      </c>
      <c r="BG214" s="227">
        <f>IF(N214="zákl. přenesená",J214,0)</f>
        <v>0</v>
      </c>
      <c r="BH214" s="227">
        <f>IF(N214="sníž. přenesená",J214,0)</f>
        <v>0</v>
      </c>
      <c r="BI214" s="227">
        <f>IF(N214="nulová",J214,0)</f>
        <v>0</v>
      </c>
      <c r="BJ214" s="23" t="s">
        <v>146</v>
      </c>
      <c r="BK214" s="227">
        <f>ROUND(I214*H214,2)</f>
        <v>0</v>
      </c>
      <c r="BL214" s="23" t="s">
        <v>210</v>
      </c>
      <c r="BM214" s="23" t="s">
        <v>416</v>
      </c>
    </row>
    <row r="215" s="10" customFormat="1" ht="29.88" customHeight="1">
      <c r="B215" s="200"/>
      <c r="C215" s="201"/>
      <c r="D215" s="202" t="s">
        <v>71</v>
      </c>
      <c r="E215" s="214" t="s">
        <v>417</v>
      </c>
      <c r="F215" s="214" t="s">
        <v>418</v>
      </c>
      <c r="G215" s="201"/>
      <c r="H215" s="201"/>
      <c r="I215" s="204"/>
      <c r="J215" s="215">
        <f>BK215</f>
        <v>0</v>
      </c>
      <c r="K215" s="201"/>
      <c r="L215" s="206"/>
      <c r="M215" s="207"/>
      <c r="N215" s="208"/>
      <c r="O215" s="208"/>
      <c r="P215" s="209">
        <f>SUM(P216:P226)</f>
        <v>0</v>
      </c>
      <c r="Q215" s="208"/>
      <c r="R215" s="209">
        <f>SUM(R216:R226)</f>
        <v>0.0031499999999999996</v>
      </c>
      <c r="S215" s="208"/>
      <c r="T215" s="210">
        <f>SUM(T216:T226)</f>
        <v>0.00645</v>
      </c>
      <c r="AR215" s="211" t="s">
        <v>146</v>
      </c>
      <c r="AT215" s="212" t="s">
        <v>71</v>
      </c>
      <c r="AU215" s="212" t="s">
        <v>80</v>
      </c>
      <c r="AY215" s="211" t="s">
        <v>137</v>
      </c>
      <c r="BK215" s="213">
        <f>SUM(BK216:BK226)</f>
        <v>0</v>
      </c>
    </row>
    <row r="216" s="1" customFormat="1" ht="16.5" customHeight="1">
      <c r="B216" s="45"/>
      <c r="C216" s="216" t="s">
        <v>419</v>
      </c>
      <c r="D216" s="216" t="s">
        <v>140</v>
      </c>
      <c r="E216" s="217" t="s">
        <v>420</v>
      </c>
      <c r="F216" s="218" t="s">
        <v>421</v>
      </c>
      <c r="G216" s="219" t="s">
        <v>313</v>
      </c>
      <c r="H216" s="220">
        <v>3</v>
      </c>
      <c r="I216" s="221"/>
      <c r="J216" s="222">
        <f>ROUND(I216*H216,2)</f>
        <v>0</v>
      </c>
      <c r="K216" s="218" t="s">
        <v>144</v>
      </c>
      <c r="L216" s="71"/>
      <c r="M216" s="223" t="s">
        <v>21</v>
      </c>
      <c r="N216" s="224" t="s">
        <v>44</v>
      </c>
      <c r="O216" s="46"/>
      <c r="P216" s="225">
        <f>O216*H216</f>
        <v>0</v>
      </c>
      <c r="Q216" s="225">
        <v>0.00011</v>
      </c>
      <c r="R216" s="225">
        <f>Q216*H216</f>
        <v>0.00033</v>
      </c>
      <c r="S216" s="225">
        <v>0.00215</v>
      </c>
      <c r="T216" s="226">
        <f>S216*H216</f>
        <v>0.00645</v>
      </c>
      <c r="AR216" s="23" t="s">
        <v>210</v>
      </c>
      <c r="AT216" s="23" t="s">
        <v>140</v>
      </c>
      <c r="AU216" s="23" t="s">
        <v>146</v>
      </c>
      <c r="AY216" s="23" t="s">
        <v>137</v>
      </c>
      <c r="BE216" s="227">
        <f>IF(N216="základní",J216,0)</f>
        <v>0</v>
      </c>
      <c r="BF216" s="227">
        <f>IF(N216="snížená",J216,0)</f>
        <v>0</v>
      </c>
      <c r="BG216" s="227">
        <f>IF(N216="zákl. přenesená",J216,0)</f>
        <v>0</v>
      </c>
      <c r="BH216" s="227">
        <f>IF(N216="sníž. přenesená",J216,0)</f>
        <v>0</v>
      </c>
      <c r="BI216" s="227">
        <f>IF(N216="nulová",J216,0)</f>
        <v>0</v>
      </c>
      <c r="BJ216" s="23" t="s">
        <v>146</v>
      </c>
      <c r="BK216" s="227">
        <f>ROUND(I216*H216,2)</f>
        <v>0</v>
      </c>
      <c r="BL216" s="23" t="s">
        <v>210</v>
      </c>
      <c r="BM216" s="23" t="s">
        <v>422</v>
      </c>
    </row>
    <row r="217" s="1" customFormat="1" ht="25.5" customHeight="1">
      <c r="B217" s="45"/>
      <c r="C217" s="216" t="s">
        <v>423</v>
      </c>
      <c r="D217" s="216" t="s">
        <v>140</v>
      </c>
      <c r="E217" s="217" t="s">
        <v>424</v>
      </c>
      <c r="F217" s="218" t="s">
        <v>425</v>
      </c>
      <c r="G217" s="219" t="s">
        <v>313</v>
      </c>
      <c r="H217" s="220">
        <v>1</v>
      </c>
      <c r="I217" s="221"/>
      <c r="J217" s="222">
        <f>ROUND(I217*H217,2)</f>
        <v>0</v>
      </c>
      <c r="K217" s="218" t="s">
        <v>144</v>
      </c>
      <c r="L217" s="71"/>
      <c r="M217" s="223" t="s">
        <v>21</v>
      </c>
      <c r="N217" s="224" t="s">
        <v>44</v>
      </c>
      <c r="O217" s="46"/>
      <c r="P217" s="225">
        <f>O217*H217</f>
        <v>0</v>
      </c>
      <c r="Q217" s="225">
        <v>0.00059999999999999995</v>
      </c>
      <c r="R217" s="225">
        <f>Q217*H217</f>
        <v>0.00059999999999999995</v>
      </c>
      <c r="S217" s="225">
        <v>0</v>
      </c>
      <c r="T217" s="226">
        <f>S217*H217</f>
        <v>0</v>
      </c>
      <c r="AR217" s="23" t="s">
        <v>210</v>
      </c>
      <c r="AT217" s="23" t="s">
        <v>140</v>
      </c>
      <c r="AU217" s="23" t="s">
        <v>146</v>
      </c>
      <c r="AY217" s="23" t="s">
        <v>137</v>
      </c>
      <c r="BE217" s="227">
        <f>IF(N217="základní",J217,0)</f>
        <v>0</v>
      </c>
      <c r="BF217" s="227">
        <f>IF(N217="snížená",J217,0)</f>
        <v>0</v>
      </c>
      <c r="BG217" s="227">
        <f>IF(N217="zákl. přenesená",J217,0)</f>
        <v>0</v>
      </c>
      <c r="BH217" s="227">
        <f>IF(N217="sníž. přenesená",J217,0)</f>
        <v>0</v>
      </c>
      <c r="BI217" s="227">
        <f>IF(N217="nulová",J217,0)</f>
        <v>0</v>
      </c>
      <c r="BJ217" s="23" t="s">
        <v>146</v>
      </c>
      <c r="BK217" s="227">
        <f>ROUND(I217*H217,2)</f>
        <v>0</v>
      </c>
      <c r="BL217" s="23" t="s">
        <v>210</v>
      </c>
      <c r="BM217" s="23" t="s">
        <v>426</v>
      </c>
    </row>
    <row r="218" s="12" customFormat="1">
      <c r="B218" s="240"/>
      <c r="C218" s="241"/>
      <c r="D218" s="230" t="s">
        <v>148</v>
      </c>
      <c r="E218" s="242" t="s">
        <v>21</v>
      </c>
      <c r="F218" s="243" t="s">
        <v>427</v>
      </c>
      <c r="G218" s="241"/>
      <c r="H218" s="242" t="s">
        <v>21</v>
      </c>
      <c r="I218" s="244"/>
      <c r="J218" s="241"/>
      <c r="K218" s="241"/>
      <c r="L218" s="245"/>
      <c r="M218" s="246"/>
      <c r="N218" s="247"/>
      <c r="O218" s="247"/>
      <c r="P218" s="247"/>
      <c r="Q218" s="247"/>
      <c r="R218" s="247"/>
      <c r="S218" s="247"/>
      <c r="T218" s="248"/>
      <c r="AT218" s="249" t="s">
        <v>148</v>
      </c>
      <c r="AU218" s="249" t="s">
        <v>146</v>
      </c>
      <c r="AV218" s="12" t="s">
        <v>80</v>
      </c>
      <c r="AW218" s="12" t="s">
        <v>36</v>
      </c>
      <c r="AX218" s="12" t="s">
        <v>72</v>
      </c>
      <c r="AY218" s="249" t="s">
        <v>137</v>
      </c>
    </row>
    <row r="219" s="11" customFormat="1">
      <c r="B219" s="228"/>
      <c r="C219" s="229"/>
      <c r="D219" s="230" t="s">
        <v>148</v>
      </c>
      <c r="E219" s="231" t="s">
        <v>21</v>
      </c>
      <c r="F219" s="232" t="s">
        <v>80</v>
      </c>
      <c r="G219" s="229"/>
      <c r="H219" s="233">
        <v>1</v>
      </c>
      <c r="I219" s="234"/>
      <c r="J219" s="229"/>
      <c r="K219" s="229"/>
      <c r="L219" s="235"/>
      <c r="M219" s="236"/>
      <c r="N219" s="237"/>
      <c r="O219" s="237"/>
      <c r="P219" s="237"/>
      <c r="Q219" s="237"/>
      <c r="R219" s="237"/>
      <c r="S219" s="237"/>
      <c r="T219" s="238"/>
      <c r="AT219" s="239" t="s">
        <v>148</v>
      </c>
      <c r="AU219" s="239" t="s">
        <v>146</v>
      </c>
      <c r="AV219" s="11" t="s">
        <v>146</v>
      </c>
      <c r="AW219" s="11" t="s">
        <v>36</v>
      </c>
      <c r="AX219" s="11" t="s">
        <v>80</v>
      </c>
      <c r="AY219" s="239" t="s">
        <v>137</v>
      </c>
    </row>
    <row r="220" s="1" customFormat="1" ht="16.5" customHeight="1">
      <c r="B220" s="45"/>
      <c r="C220" s="216" t="s">
        <v>428</v>
      </c>
      <c r="D220" s="216" t="s">
        <v>140</v>
      </c>
      <c r="E220" s="217" t="s">
        <v>429</v>
      </c>
      <c r="F220" s="218" t="s">
        <v>430</v>
      </c>
      <c r="G220" s="219" t="s">
        <v>313</v>
      </c>
      <c r="H220" s="220">
        <v>3</v>
      </c>
      <c r="I220" s="221"/>
      <c r="J220" s="222">
        <f>ROUND(I220*H220,2)</f>
        <v>0</v>
      </c>
      <c r="K220" s="218" t="s">
        <v>144</v>
      </c>
      <c r="L220" s="71"/>
      <c r="M220" s="223" t="s">
        <v>21</v>
      </c>
      <c r="N220" s="224" t="s">
        <v>44</v>
      </c>
      <c r="O220" s="46"/>
      <c r="P220" s="225">
        <f>O220*H220</f>
        <v>0</v>
      </c>
      <c r="Q220" s="225">
        <v>0.00054000000000000001</v>
      </c>
      <c r="R220" s="225">
        <f>Q220*H220</f>
        <v>0.0016199999999999999</v>
      </c>
      <c r="S220" s="225">
        <v>0</v>
      </c>
      <c r="T220" s="226">
        <f>S220*H220</f>
        <v>0</v>
      </c>
      <c r="AR220" s="23" t="s">
        <v>210</v>
      </c>
      <c r="AT220" s="23" t="s">
        <v>140</v>
      </c>
      <c r="AU220" s="23" t="s">
        <v>146</v>
      </c>
      <c r="AY220" s="23" t="s">
        <v>137</v>
      </c>
      <c r="BE220" s="227">
        <f>IF(N220="základní",J220,0)</f>
        <v>0</v>
      </c>
      <c r="BF220" s="227">
        <f>IF(N220="snížená",J220,0)</f>
        <v>0</v>
      </c>
      <c r="BG220" s="227">
        <f>IF(N220="zákl. přenesená",J220,0)</f>
        <v>0</v>
      </c>
      <c r="BH220" s="227">
        <f>IF(N220="sníž. přenesená",J220,0)</f>
        <v>0</v>
      </c>
      <c r="BI220" s="227">
        <f>IF(N220="nulová",J220,0)</f>
        <v>0</v>
      </c>
      <c r="BJ220" s="23" t="s">
        <v>146</v>
      </c>
      <c r="BK220" s="227">
        <f>ROUND(I220*H220,2)</f>
        <v>0</v>
      </c>
      <c r="BL220" s="23" t="s">
        <v>210</v>
      </c>
      <c r="BM220" s="23" t="s">
        <v>431</v>
      </c>
    </row>
    <row r="221" s="1" customFormat="1" ht="25.5" customHeight="1">
      <c r="B221" s="45"/>
      <c r="C221" s="216" t="s">
        <v>432</v>
      </c>
      <c r="D221" s="216" t="s">
        <v>140</v>
      </c>
      <c r="E221" s="217" t="s">
        <v>433</v>
      </c>
      <c r="F221" s="218" t="s">
        <v>434</v>
      </c>
      <c r="G221" s="219" t="s">
        <v>395</v>
      </c>
      <c r="H221" s="220">
        <v>1</v>
      </c>
      <c r="I221" s="221"/>
      <c r="J221" s="222">
        <f>ROUND(I221*H221,2)</f>
        <v>0</v>
      </c>
      <c r="K221" s="218" t="s">
        <v>144</v>
      </c>
      <c r="L221" s="71"/>
      <c r="M221" s="223" t="s">
        <v>21</v>
      </c>
      <c r="N221" s="224" t="s">
        <v>44</v>
      </c>
      <c r="O221" s="46"/>
      <c r="P221" s="225">
        <f>O221*H221</f>
        <v>0</v>
      </c>
      <c r="Q221" s="225">
        <v>0.00059999999999999995</v>
      </c>
      <c r="R221" s="225">
        <f>Q221*H221</f>
        <v>0.00059999999999999995</v>
      </c>
      <c r="S221" s="225">
        <v>0</v>
      </c>
      <c r="T221" s="226">
        <f>S221*H221</f>
        <v>0</v>
      </c>
      <c r="AR221" s="23" t="s">
        <v>210</v>
      </c>
      <c r="AT221" s="23" t="s">
        <v>140</v>
      </c>
      <c r="AU221" s="23" t="s">
        <v>146</v>
      </c>
      <c r="AY221" s="23" t="s">
        <v>137</v>
      </c>
      <c r="BE221" s="227">
        <f>IF(N221="základní",J221,0)</f>
        <v>0</v>
      </c>
      <c r="BF221" s="227">
        <f>IF(N221="snížená",J221,0)</f>
        <v>0</v>
      </c>
      <c r="BG221" s="227">
        <f>IF(N221="zákl. přenesená",J221,0)</f>
        <v>0</v>
      </c>
      <c r="BH221" s="227">
        <f>IF(N221="sníž. přenesená",J221,0)</f>
        <v>0</v>
      </c>
      <c r="BI221" s="227">
        <f>IF(N221="nulová",J221,0)</f>
        <v>0</v>
      </c>
      <c r="BJ221" s="23" t="s">
        <v>146</v>
      </c>
      <c r="BK221" s="227">
        <f>ROUND(I221*H221,2)</f>
        <v>0</v>
      </c>
      <c r="BL221" s="23" t="s">
        <v>210</v>
      </c>
      <c r="BM221" s="23" t="s">
        <v>435</v>
      </c>
    </row>
    <row r="222" s="1" customFormat="1" ht="16.5" customHeight="1">
      <c r="B222" s="45"/>
      <c r="C222" s="216" t="s">
        <v>436</v>
      </c>
      <c r="D222" s="216" t="s">
        <v>140</v>
      </c>
      <c r="E222" s="217" t="s">
        <v>437</v>
      </c>
      <c r="F222" s="218" t="s">
        <v>438</v>
      </c>
      <c r="G222" s="219" t="s">
        <v>200</v>
      </c>
      <c r="H222" s="220">
        <v>2</v>
      </c>
      <c r="I222" s="221"/>
      <c r="J222" s="222">
        <f>ROUND(I222*H222,2)</f>
        <v>0</v>
      </c>
      <c r="K222" s="218" t="s">
        <v>144</v>
      </c>
      <c r="L222" s="71"/>
      <c r="M222" s="223" t="s">
        <v>21</v>
      </c>
      <c r="N222" s="224" t="s">
        <v>44</v>
      </c>
      <c r="O222" s="46"/>
      <c r="P222" s="225">
        <f>O222*H222</f>
        <v>0</v>
      </c>
      <c r="Q222" s="225">
        <v>0</v>
      </c>
      <c r="R222" s="225">
        <f>Q222*H222</f>
        <v>0</v>
      </c>
      <c r="S222" s="225">
        <v>0</v>
      </c>
      <c r="T222" s="226">
        <f>S222*H222</f>
        <v>0</v>
      </c>
      <c r="AR222" s="23" t="s">
        <v>210</v>
      </c>
      <c r="AT222" s="23" t="s">
        <v>140</v>
      </c>
      <c r="AU222" s="23" t="s">
        <v>146</v>
      </c>
      <c r="AY222" s="23" t="s">
        <v>137</v>
      </c>
      <c r="BE222" s="227">
        <f>IF(N222="základní",J222,0)</f>
        <v>0</v>
      </c>
      <c r="BF222" s="227">
        <f>IF(N222="snížená",J222,0)</f>
        <v>0</v>
      </c>
      <c r="BG222" s="227">
        <f>IF(N222="zákl. přenesená",J222,0)</f>
        <v>0</v>
      </c>
      <c r="BH222" s="227">
        <f>IF(N222="sníž. přenesená",J222,0)</f>
        <v>0</v>
      </c>
      <c r="BI222" s="227">
        <f>IF(N222="nulová",J222,0)</f>
        <v>0</v>
      </c>
      <c r="BJ222" s="23" t="s">
        <v>146</v>
      </c>
      <c r="BK222" s="227">
        <f>ROUND(I222*H222,2)</f>
        <v>0</v>
      </c>
      <c r="BL222" s="23" t="s">
        <v>210</v>
      </c>
      <c r="BM222" s="23" t="s">
        <v>439</v>
      </c>
    </row>
    <row r="223" s="1" customFormat="1" ht="16.5" customHeight="1">
      <c r="B223" s="45"/>
      <c r="C223" s="216" t="s">
        <v>440</v>
      </c>
      <c r="D223" s="216" t="s">
        <v>140</v>
      </c>
      <c r="E223" s="217" t="s">
        <v>441</v>
      </c>
      <c r="F223" s="218" t="s">
        <v>442</v>
      </c>
      <c r="G223" s="219" t="s">
        <v>313</v>
      </c>
      <c r="H223" s="220">
        <v>3</v>
      </c>
      <c r="I223" s="221"/>
      <c r="J223" s="222">
        <f>ROUND(I223*H223,2)</f>
        <v>0</v>
      </c>
      <c r="K223" s="218" t="s">
        <v>144</v>
      </c>
      <c r="L223" s="71"/>
      <c r="M223" s="223" t="s">
        <v>21</v>
      </c>
      <c r="N223" s="224" t="s">
        <v>44</v>
      </c>
      <c r="O223" s="46"/>
      <c r="P223" s="225">
        <f>O223*H223</f>
        <v>0</v>
      </c>
      <c r="Q223" s="225">
        <v>0</v>
      </c>
      <c r="R223" s="225">
        <f>Q223*H223</f>
        <v>0</v>
      </c>
      <c r="S223" s="225">
        <v>0</v>
      </c>
      <c r="T223" s="226">
        <f>S223*H223</f>
        <v>0</v>
      </c>
      <c r="AR223" s="23" t="s">
        <v>210</v>
      </c>
      <c r="AT223" s="23" t="s">
        <v>140</v>
      </c>
      <c r="AU223" s="23" t="s">
        <v>146</v>
      </c>
      <c r="AY223" s="23" t="s">
        <v>137</v>
      </c>
      <c r="BE223" s="227">
        <f>IF(N223="základní",J223,0)</f>
        <v>0</v>
      </c>
      <c r="BF223" s="227">
        <f>IF(N223="snížená",J223,0)</f>
        <v>0</v>
      </c>
      <c r="BG223" s="227">
        <f>IF(N223="zákl. přenesená",J223,0)</f>
        <v>0</v>
      </c>
      <c r="BH223" s="227">
        <f>IF(N223="sníž. přenesená",J223,0)</f>
        <v>0</v>
      </c>
      <c r="BI223" s="227">
        <f>IF(N223="nulová",J223,0)</f>
        <v>0</v>
      </c>
      <c r="BJ223" s="23" t="s">
        <v>146</v>
      </c>
      <c r="BK223" s="227">
        <f>ROUND(I223*H223,2)</f>
        <v>0</v>
      </c>
      <c r="BL223" s="23" t="s">
        <v>210</v>
      </c>
      <c r="BM223" s="23" t="s">
        <v>443</v>
      </c>
    </row>
    <row r="224" s="1" customFormat="1" ht="16.5" customHeight="1">
      <c r="B224" s="45"/>
      <c r="C224" s="216" t="s">
        <v>444</v>
      </c>
      <c r="D224" s="216" t="s">
        <v>140</v>
      </c>
      <c r="E224" s="217" t="s">
        <v>445</v>
      </c>
      <c r="F224" s="218" t="s">
        <v>446</v>
      </c>
      <c r="G224" s="219" t="s">
        <v>200</v>
      </c>
      <c r="H224" s="220">
        <v>1</v>
      </c>
      <c r="I224" s="221"/>
      <c r="J224" s="222">
        <f>ROUND(I224*H224,2)</f>
        <v>0</v>
      </c>
      <c r="K224" s="218" t="s">
        <v>144</v>
      </c>
      <c r="L224" s="71"/>
      <c r="M224" s="223" t="s">
        <v>21</v>
      </c>
      <c r="N224" s="224" t="s">
        <v>44</v>
      </c>
      <c r="O224" s="46"/>
      <c r="P224" s="225">
        <f>O224*H224</f>
        <v>0</v>
      </c>
      <c r="Q224" s="225">
        <v>0</v>
      </c>
      <c r="R224" s="225">
        <f>Q224*H224</f>
        <v>0</v>
      </c>
      <c r="S224" s="225">
        <v>0</v>
      </c>
      <c r="T224" s="226">
        <f>S224*H224</f>
        <v>0</v>
      </c>
      <c r="AR224" s="23" t="s">
        <v>210</v>
      </c>
      <c r="AT224" s="23" t="s">
        <v>140</v>
      </c>
      <c r="AU224" s="23" t="s">
        <v>146</v>
      </c>
      <c r="AY224" s="23" t="s">
        <v>137</v>
      </c>
      <c r="BE224" s="227">
        <f>IF(N224="základní",J224,0)</f>
        <v>0</v>
      </c>
      <c r="BF224" s="227">
        <f>IF(N224="snížená",J224,0)</f>
        <v>0</v>
      </c>
      <c r="BG224" s="227">
        <f>IF(N224="zákl. přenesená",J224,0)</f>
        <v>0</v>
      </c>
      <c r="BH224" s="227">
        <f>IF(N224="sníž. přenesená",J224,0)</f>
        <v>0</v>
      </c>
      <c r="BI224" s="227">
        <f>IF(N224="nulová",J224,0)</f>
        <v>0</v>
      </c>
      <c r="BJ224" s="23" t="s">
        <v>146</v>
      </c>
      <c r="BK224" s="227">
        <f>ROUND(I224*H224,2)</f>
        <v>0</v>
      </c>
      <c r="BL224" s="23" t="s">
        <v>210</v>
      </c>
      <c r="BM224" s="23" t="s">
        <v>447</v>
      </c>
    </row>
    <row r="225" s="1" customFormat="1" ht="38.25" customHeight="1">
      <c r="B225" s="45"/>
      <c r="C225" s="216" t="s">
        <v>448</v>
      </c>
      <c r="D225" s="216" t="s">
        <v>140</v>
      </c>
      <c r="E225" s="217" t="s">
        <v>449</v>
      </c>
      <c r="F225" s="218" t="s">
        <v>450</v>
      </c>
      <c r="G225" s="219" t="s">
        <v>245</v>
      </c>
      <c r="H225" s="220">
        <v>0.0030000000000000001</v>
      </c>
      <c r="I225" s="221"/>
      <c r="J225" s="222">
        <f>ROUND(I225*H225,2)</f>
        <v>0</v>
      </c>
      <c r="K225" s="218" t="s">
        <v>144</v>
      </c>
      <c r="L225" s="71"/>
      <c r="M225" s="223" t="s">
        <v>21</v>
      </c>
      <c r="N225" s="224" t="s">
        <v>44</v>
      </c>
      <c r="O225" s="46"/>
      <c r="P225" s="225">
        <f>O225*H225</f>
        <v>0</v>
      </c>
      <c r="Q225" s="225">
        <v>0</v>
      </c>
      <c r="R225" s="225">
        <f>Q225*H225</f>
        <v>0</v>
      </c>
      <c r="S225" s="225">
        <v>0</v>
      </c>
      <c r="T225" s="226">
        <f>S225*H225</f>
        <v>0</v>
      </c>
      <c r="AR225" s="23" t="s">
        <v>210</v>
      </c>
      <c r="AT225" s="23" t="s">
        <v>140</v>
      </c>
      <c r="AU225" s="23" t="s">
        <v>146</v>
      </c>
      <c r="AY225" s="23" t="s">
        <v>137</v>
      </c>
      <c r="BE225" s="227">
        <f>IF(N225="základní",J225,0)</f>
        <v>0</v>
      </c>
      <c r="BF225" s="227">
        <f>IF(N225="snížená",J225,0)</f>
        <v>0</v>
      </c>
      <c r="BG225" s="227">
        <f>IF(N225="zákl. přenesená",J225,0)</f>
        <v>0</v>
      </c>
      <c r="BH225" s="227">
        <f>IF(N225="sníž. přenesená",J225,0)</f>
        <v>0</v>
      </c>
      <c r="BI225" s="227">
        <f>IF(N225="nulová",J225,0)</f>
        <v>0</v>
      </c>
      <c r="BJ225" s="23" t="s">
        <v>146</v>
      </c>
      <c r="BK225" s="227">
        <f>ROUND(I225*H225,2)</f>
        <v>0</v>
      </c>
      <c r="BL225" s="23" t="s">
        <v>210</v>
      </c>
      <c r="BM225" s="23" t="s">
        <v>451</v>
      </c>
    </row>
    <row r="226" s="1" customFormat="1" ht="38.25" customHeight="1">
      <c r="B226" s="45"/>
      <c r="C226" s="216" t="s">
        <v>452</v>
      </c>
      <c r="D226" s="216" t="s">
        <v>140</v>
      </c>
      <c r="E226" s="217" t="s">
        <v>453</v>
      </c>
      <c r="F226" s="218" t="s">
        <v>454</v>
      </c>
      <c r="G226" s="219" t="s">
        <v>245</v>
      </c>
      <c r="H226" s="220">
        <v>0.0030000000000000001</v>
      </c>
      <c r="I226" s="221"/>
      <c r="J226" s="222">
        <f>ROUND(I226*H226,2)</f>
        <v>0</v>
      </c>
      <c r="K226" s="218" t="s">
        <v>144</v>
      </c>
      <c r="L226" s="71"/>
      <c r="M226" s="223" t="s">
        <v>21</v>
      </c>
      <c r="N226" s="224" t="s">
        <v>44</v>
      </c>
      <c r="O226" s="46"/>
      <c r="P226" s="225">
        <f>O226*H226</f>
        <v>0</v>
      </c>
      <c r="Q226" s="225">
        <v>0</v>
      </c>
      <c r="R226" s="225">
        <f>Q226*H226</f>
        <v>0</v>
      </c>
      <c r="S226" s="225">
        <v>0</v>
      </c>
      <c r="T226" s="226">
        <f>S226*H226</f>
        <v>0</v>
      </c>
      <c r="AR226" s="23" t="s">
        <v>210</v>
      </c>
      <c r="AT226" s="23" t="s">
        <v>140</v>
      </c>
      <c r="AU226" s="23" t="s">
        <v>146</v>
      </c>
      <c r="AY226" s="23" t="s">
        <v>137</v>
      </c>
      <c r="BE226" s="227">
        <f>IF(N226="základní",J226,0)</f>
        <v>0</v>
      </c>
      <c r="BF226" s="227">
        <f>IF(N226="snížená",J226,0)</f>
        <v>0</v>
      </c>
      <c r="BG226" s="227">
        <f>IF(N226="zákl. přenesená",J226,0)</f>
        <v>0</v>
      </c>
      <c r="BH226" s="227">
        <f>IF(N226="sníž. přenesená",J226,0)</f>
        <v>0</v>
      </c>
      <c r="BI226" s="227">
        <f>IF(N226="nulová",J226,0)</f>
        <v>0</v>
      </c>
      <c r="BJ226" s="23" t="s">
        <v>146</v>
      </c>
      <c r="BK226" s="227">
        <f>ROUND(I226*H226,2)</f>
        <v>0</v>
      </c>
      <c r="BL226" s="23" t="s">
        <v>210</v>
      </c>
      <c r="BM226" s="23" t="s">
        <v>455</v>
      </c>
    </row>
    <row r="227" s="10" customFormat="1" ht="29.88" customHeight="1">
      <c r="B227" s="200"/>
      <c r="C227" s="201"/>
      <c r="D227" s="202" t="s">
        <v>71</v>
      </c>
      <c r="E227" s="214" t="s">
        <v>456</v>
      </c>
      <c r="F227" s="214" t="s">
        <v>457</v>
      </c>
      <c r="G227" s="201"/>
      <c r="H227" s="201"/>
      <c r="I227" s="204"/>
      <c r="J227" s="215">
        <f>BK227</f>
        <v>0</v>
      </c>
      <c r="K227" s="201"/>
      <c r="L227" s="206"/>
      <c r="M227" s="207"/>
      <c r="N227" s="208"/>
      <c r="O227" s="208"/>
      <c r="P227" s="209">
        <f>SUM(P228:P246)</f>
        <v>0</v>
      </c>
      <c r="Q227" s="208"/>
      <c r="R227" s="209">
        <f>SUM(R228:R246)</f>
        <v>0.065110000000000015</v>
      </c>
      <c r="S227" s="208"/>
      <c r="T227" s="210">
        <f>SUM(T228:T246)</f>
        <v>0.07775</v>
      </c>
      <c r="AR227" s="211" t="s">
        <v>146</v>
      </c>
      <c r="AT227" s="212" t="s">
        <v>71</v>
      </c>
      <c r="AU227" s="212" t="s">
        <v>80</v>
      </c>
      <c r="AY227" s="211" t="s">
        <v>137</v>
      </c>
      <c r="BK227" s="213">
        <f>SUM(BK228:BK246)</f>
        <v>0</v>
      </c>
    </row>
    <row r="228" s="1" customFormat="1" ht="16.5" customHeight="1">
      <c r="B228" s="45"/>
      <c r="C228" s="216" t="s">
        <v>458</v>
      </c>
      <c r="D228" s="216" t="s">
        <v>140</v>
      </c>
      <c r="E228" s="217" t="s">
        <v>459</v>
      </c>
      <c r="F228" s="218" t="s">
        <v>460</v>
      </c>
      <c r="G228" s="219" t="s">
        <v>395</v>
      </c>
      <c r="H228" s="220">
        <v>1</v>
      </c>
      <c r="I228" s="221"/>
      <c r="J228" s="222">
        <f>ROUND(I228*H228,2)</f>
        <v>0</v>
      </c>
      <c r="K228" s="218" t="s">
        <v>144</v>
      </c>
      <c r="L228" s="71"/>
      <c r="M228" s="223" t="s">
        <v>21</v>
      </c>
      <c r="N228" s="224" t="s">
        <v>44</v>
      </c>
      <c r="O228" s="46"/>
      <c r="P228" s="225">
        <f>O228*H228</f>
        <v>0</v>
      </c>
      <c r="Q228" s="225">
        <v>0</v>
      </c>
      <c r="R228" s="225">
        <f>Q228*H228</f>
        <v>0</v>
      </c>
      <c r="S228" s="225">
        <v>0.01933</v>
      </c>
      <c r="T228" s="226">
        <f>S228*H228</f>
        <v>0.01933</v>
      </c>
      <c r="AR228" s="23" t="s">
        <v>210</v>
      </c>
      <c r="AT228" s="23" t="s">
        <v>140</v>
      </c>
      <c r="AU228" s="23" t="s">
        <v>146</v>
      </c>
      <c r="AY228" s="23" t="s">
        <v>137</v>
      </c>
      <c r="BE228" s="227">
        <f>IF(N228="základní",J228,0)</f>
        <v>0</v>
      </c>
      <c r="BF228" s="227">
        <f>IF(N228="snížená",J228,0)</f>
        <v>0</v>
      </c>
      <c r="BG228" s="227">
        <f>IF(N228="zákl. přenesená",J228,0)</f>
        <v>0</v>
      </c>
      <c r="BH228" s="227">
        <f>IF(N228="sníž. přenesená",J228,0)</f>
        <v>0</v>
      </c>
      <c r="BI228" s="227">
        <f>IF(N228="nulová",J228,0)</f>
        <v>0</v>
      </c>
      <c r="BJ228" s="23" t="s">
        <v>146</v>
      </c>
      <c r="BK228" s="227">
        <f>ROUND(I228*H228,2)</f>
        <v>0</v>
      </c>
      <c r="BL228" s="23" t="s">
        <v>210</v>
      </c>
      <c r="BM228" s="23" t="s">
        <v>461</v>
      </c>
    </row>
    <row r="229" s="1" customFormat="1" ht="25.5" customHeight="1">
      <c r="B229" s="45"/>
      <c r="C229" s="216" t="s">
        <v>462</v>
      </c>
      <c r="D229" s="216" t="s">
        <v>140</v>
      </c>
      <c r="E229" s="217" t="s">
        <v>463</v>
      </c>
      <c r="F229" s="218" t="s">
        <v>464</v>
      </c>
      <c r="G229" s="219" t="s">
        <v>395</v>
      </c>
      <c r="H229" s="220">
        <v>1</v>
      </c>
      <c r="I229" s="221"/>
      <c r="J229" s="222">
        <f>ROUND(I229*H229,2)</f>
        <v>0</v>
      </c>
      <c r="K229" s="218" t="s">
        <v>144</v>
      </c>
      <c r="L229" s="71"/>
      <c r="M229" s="223" t="s">
        <v>21</v>
      </c>
      <c r="N229" s="224" t="s">
        <v>44</v>
      </c>
      <c r="O229" s="46"/>
      <c r="P229" s="225">
        <f>O229*H229</f>
        <v>0</v>
      </c>
      <c r="Q229" s="225">
        <v>0.013820000000000001</v>
      </c>
      <c r="R229" s="225">
        <f>Q229*H229</f>
        <v>0.013820000000000001</v>
      </c>
      <c r="S229" s="225">
        <v>0</v>
      </c>
      <c r="T229" s="226">
        <f>S229*H229</f>
        <v>0</v>
      </c>
      <c r="AR229" s="23" t="s">
        <v>210</v>
      </c>
      <c r="AT229" s="23" t="s">
        <v>140</v>
      </c>
      <c r="AU229" s="23" t="s">
        <v>146</v>
      </c>
      <c r="AY229" s="23" t="s">
        <v>137</v>
      </c>
      <c r="BE229" s="227">
        <f>IF(N229="základní",J229,0)</f>
        <v>0</v>
      </c>
      <c r="BF229" s="227">
        <f>IF(N229="snížená",J229,0)</f>
        <v>0</v>
      </c>
      <c r="BG229" s="227">
        <f>IF(N229="zákl. přenesená",J229,0)</f>
        <v>0</v>
      </c>
      <c r="BH229" s="227">
        <f>IF(N229="sníž. přenesená",J229,0)</f>
        <v>0</v>
      </c>
      <c r="BI229" s="227">
        <f>IF(N229="nulová",J229,0)</f>
        <v>0</v>
      </c>
      <c r="BJ229" s="23" t="s">
        <v>146</v>
      </c>
      <c r="BK229" s="227">
        <f>ROUND(I229*H229,2)</f>
        <v>0</v>
      </c>
      <c r="BL229" s="23" t="s">
        <v>210</v>
      </c>
      <c r="BM229" s="23" t="s">
        <v>465</v>
      </c>
    </row>
    <row r="230" s="1" customFormat="1" ht="16.5" customHeight="1">
      <c r="B230" s="45"/>
      <c r="C230" s="216" t="s">
        <v>466</v>
      </c>
      <c r="D230" s="216" t="s">
        <v>140</v>
      </c>
      <c r="E230" s="217" t="s">
        <v>467</v>
      </c>
      <c r="F230" s="218" t="s">
        <v>468</v>
      </c>
      <c r="G230" s="219" t="s">
        <v>395</v>
      </c>
      <c r="H230" s="220">
        <v>1</v>
      </c>
      <c r="I230" s="221"/>
      <c r="J230" s="222">
        <f>ROUND(I230*H230,2)</f>
        <v>0</v>
      </c>
      <c r="K230" s="218" t="s">
        <v>144</v>
      </c>
      <c r="L230" s="71"/>
      <c r="M230" s="223" t="s">
        <v>21</v>
      </c>
      <c r="N230" s="224" t="s">
        <v>44</v>
      </c>
      <c r="O230" s="46"/>
      <c r="P230" s="225">
        <f>O230*H230</f>
        <v>0</v>
      </c>
      <c r="Q230" s="225">
        <v>0</v>
      </c>
      <c r="R230" s="225">
        <f>Q230*H230</f>
        <v>0</v>
      </c>
      <c r="S230" s="225">
        <v>0.019460000000000002</v>
      </c>
      <c r="T230" s="226">
        <f>S230*H230</f>
        <v>0.019460000000000002</v>
      </c>
      <c r="AR230" s="23" t="s">
        <v>210</v>
      </c>
      <c r="AT230" s="23" t="s">
        <v>140</v>
      </c>
      <c r="AU230" s="23" t="s">
        <v>146</v>
      </c>
      <c r="AY230" s="23" t="s">
        <v>137</v>
      </c>
      <c r="BE230" s="227">
        <f>IF(N230="základní",J230,0)</f>
        <v>0</v>
      </c>
      <c r="BF230" s="227">
        <f>IF(N230="snížená",J230,0)</f>
        <v>0</v>
      </c>
      <c r="BG230" s="227">
        <f>IF(N230="zákl. přenesená",J230,0)</f>
        <v>0</v>
      </c>
      <c r="BH230" s="227">
        <f>IF(N230="sníž. přenesená",J230,0)</f>
        <v>0</v>
      </c>
      <c r="BI230" s="227">
        <f>IF(N230="nulová",J230,0)</f>
        <v>0</v>
      </c>
      <c r="BJ230" s="23" t="s">
        <v>146</v>
      </c>
      <c r="BK230" s="227">
        <f>ROUND(I230*H230,2)</f>
        <v>0</v>
      </c>
      <c r="BL230" s="23" t="s">
        <v>210</v>
      </c>
      <c r="BM230" s="23" t="s">
        <v>469</v>
      </c>
    </row>
    <row r="231" s="1" customFormat="1" ht="25.5" customHeight="1">
      <c r="B231" s="45"/>
      <c r="C231" s="216" t="s">
        <v>470</v>
      </c>
      <c r="D231" s="216" t="s">
        <v>140</v>
      </c>
      <c r="E231" s="217" t="s">
        <v>471</v>
      </c>
      <c r="F231" s="218" t="s">
        <v>472</v>
      </c>
      <c r="G231" s="219" t="s">
        <v>395</v>
      </c>
      <c r="H231" s="220">
        <v>1</v>
      </c>
      <c r="I231" s="221"/>
      <c r="J231" s="222">
        <f>ROUND(I231*H231,2)</f>
        <v>0</v>
      </c>
      <c r="K231" s="218" t="s">
        <v>144</v>
      </c>
      <c r="L231" s="71"/>
      <c r="M231" s="223" t="s">
        <v>21</v>
      </c>
      <c r="N231" s="224" t="s">
        <v>44</v>
      </c>
      <c r="O231" s="46"/>
      <c r="P231" s="225">
        <f>O231*H231</f>
        <v>0</v>
      </c>
      <c r="Q231" s="225">
        <v>0.01375</v>
      </c>
      <c r="R231" s="225">
        <f>Q231*H231</f>
        <v>0.01375</v>
      </c>
      <c r="S231" s="225">
        <v>0</v>
      </c>
      <c r="T231" s="226">
        <f>S231*H231</f>
        <v>0</v>
      </c>
      <c r="AR231" s="23" t="s">
        <v>210</v>
      </c>
      <c r="AT231" s="23" t="s">
        <v>140</v>
      </c>
      <c r="AU231" s="23" t="s">
        <v>146</v>
      </c>
      <c r="AY231" s="23" t="s">
        <v>137</v>
      </c>
      <c r="BE231" s="227">
        <f>IF(N231="základní",J231,0)</f>
        <v>0</v>
      </c>
      <c r="BF231" s="227">
        <f>IF(N231="snížená",J231,0)</f>
        <v>0</v>
      </c>
      <c r="BG231" s="227">
        <f>IF(N231="zákl. přenesená",J231,0)</f>
        <v>0</v>
      </c>
      <c r="BH231" s="227">
        <f>IF(N231="sníž. přenesená",J231,0)</f>
        <v>0</v>
      </c>
      <c r="BI231" s="227">
        <f>IF(N231="nulová",J231,0)</f>
        <v>0</v>
      </c>
      <c r="BJ231" s="23" t="s">
        <v>146</v>
      </c>
      <c r="BK231" s="227">
        <f>ROUND(I231*H231,2)</f>
        <v>0</v>
      </c>
      <c r="BL231" s="23" t="s">
        <v>210</v>
      </c>
      <c r="BM231" s="23" t="s">
        <v>473</v>
      </c>
    </row>
    <row r="232" s="1" customFormat="1" ht="16.5" customHeight="1">
      <c r="B232" s="45"/>
      <c r="C232" s="216" t="s">
        <v>474</v>
      </c>
      <c r="D232" s="216" t="s">
        <v>140</v>
      </c>
      <c r="E232" s="217" t="s">
        <v>475</v>
      </c>
      <c r="F232" s="218" t="s">
        <v>476</v>
      </c>
      <c r="G232" s="219" t="s">
        <v>395</v>
      </c>
      <c r="H232" s="220">
        <v>1</v>
      </c>
      <c r="I232" s="221"/>
      <c r="J232" s="222">
        <f>ROUND(I232*H232,2)</f>
        <v>0</v>
      </c>
      <c r="K232" s="218" t="s">
        <v>144</v>
      </c>
      <c r="L232" s="71"/>
      <c r="M232" s="223" t="s">
        <v>21</v>
      </c>
      <c r="N232" s="224" t="s">
        <v>44</v>
      </c>
      <c r="O232" s="46"/>
      <c r="P232" s="225">
        <f>O232*H232</f>
        <v>0</v>
      </c>
      <c r="Q232" s="225">
        <v>0</v>
      </c>
      <c r="R232" s="225">
        <f>Q232*H232</f>
        <v>0</v>
      </c>
      <c r="S232" s="225">
        <v>0.032899999999999999</v>
      </c>
      <c r="T232" s="226">
        <f>S232*H232</f>
        <v>0.032899999999999999</v>
      </c>
      <c r="AR232" s="23" t="s">
        <v>210</v>
      </c>
      <c r="AT232" s="23" t="s">
        <v>140</v>
      </c>
      <c r="AU232" s="23" t="s">
        <v>146</v>
      </c>
      <c r="AY232" s="23" t="s">
        <v>137</v>
      </c>
      <c r="BE232" s="227">
        <f>IF(N232="základní",J232,0)</f>
        <v>0</v>
      </c>
      <c r="BF232" s="227">
        <f>IF(N232="snížená",J232,0)</f>
        <v>0</v>
      </c>
      <c r="BG232" s="227">
        <f>IF(N232="zákl. přenesená",J232,0)</f>
        <v>0</v>
      </c>
      <c r="BH232" s="227">
        <f>IF(N232="sníž. přenesená",J232,0)</f>
        <v>0</v>
      </c>
      <c r="BI232" s="227">
        <f>IF(N232="nulová",J232,0)</f>
        <v>0</v>
      </c>
      <c r="BJ232" s="23" t="s">
        <v>146</v>
      </c>
      <c r="BK232" s="227">
        <f>ROUND(I232*H232,2)</f>
        <v>0</v>
      </c>
      <c r="BL232" s="23" t="s">
        <v>210</v>
      </c>
      <c r="BM232" s="23" t="s">
        <v>477</v>
      </c>
    </row>
    <row r="233" s="1" customFormat="1" ht="25.5" customHeight="1">
      <c r="B233" s="45"/>
      <c r="C233" s="216" t="s">
        <v>478</v>
      </c>
      <c r="D233" s="216" t="s">
        <v>140</v>
      </c>
      <c r="E233" s="217" t="s">
        <v>479</v>
      </c>
      <c r="F233" s="218" t="s">
        <v>480</v>
      </c>
      <c r="G233" s="219" t="s">
        <v>395</v>
      </c>
      <c r="H233" s="220">
        <v>1</v>
      </c>
      <c r="I233" s="221"/>
      <c r="J233" s="222">
        <f>ROUND(I233*H233,2)</f>
        <v>0</v>
      </c>
      <c r="K233" s="218" t="s">
        <v>144</v>
      </c>
      <c r="L233" s="71"/>
      <c r="M233" s="223" t="s">
        <v>21</v>
      </c>
      <c r="N233" s="224" t="s">
        <v>44</v>
      </c>
      <c r="O233" s="46"/>
      <c r="P233" s="225">
        <f>O233*H233</f>
        <v>0</v>
      </c>
      <c r="Q233" s="225">
        <v>0.019990000000000001</v>
      </c>
      <c r="R233" s="225">
        <f>Q233*H233</f>
        <v>0.019990000000000001</v>
      </c>
      <c r="S233" s="225">
        <v>0</v>
      </c>
      <c r="T233" s="226">
        <f>S233*H233</f>
        <v>0</v>
      </c>
      <c r="AR233" s="23" t="s">
        <v>210</v>
      </c>
      <c r="AT233" s="23" t="s">
        <v>140</v>
      </c>
      <c r="AU233" s="23" t="s">
        <v>146</v>
      </c>
      <c r="AY233" s="23" t="s">
        <v>137</v>
      </c>
      <c r="BE233" s="227">
        <f>IF(N233="základní",J233,0)</f>
        <v>0</v>
      </c>
      <c r="BF233" s="227">
        <f>IF(N233="snížená",J233,0)</f>
        <v>0</v>
      </c>
      <c r="BG233" s="227">
        <f>IF(N233="zákl. přenesená",J233,0)</f>
        <v>0</v>
      </c>
      <c r="BH233" s="227">
        <f>IF(N233="sníž. přenesená",J233,0)</f>
        <v>0</v>
      </c>
      <c r="BI233" s="227">
        <f>IF(N233="nulová",J233,0)</f>
        <v>0</v>
      </c>
      <c r="BJ233" s="23" t="s">
        <v>146</v>
      </c>
      <c r="BK233" s="227">
        <f>ROUND(I233*H233,2)</f>
        <v>0</v>
      </c>
      <c r="BL233" s="23" t="s">
        <v>210</v>
      </c>
      <c r="BM233" s="23" t="s">
        <v>481</v>
      </c>
    </row>
    <row r="234" s="1" customFormat="1" ht="16.5" customHeight="1">
      <c r="B234" s="45"/>
      <c r="C234" s="216" t="s">
        <v>482</v>
      </c>
      <c r="D234" s="216" t="s">
        <v>140</v>
      </c>
      <c r="E234" s="217" t="s">
        <v>483</v>
      </c>
      <c r="F234" s="218" t="s">
        <v>484</v>
      </c>
      <c r="G234" s="219" t="s">
        <v>200</v>
      </c>
      <c r="H234" s="220">
        <v>6</v>
      </c>
      <c r="I234" s="221"/>
      <c r="J234" s="222">
        <f>ROUND(I234*H234,2)</f>
        <v>0</v>
      </c>
      <c r="K234" s="218" t="s">
        <v>144</v>
      </c>
      <c r="L234" s="71"/>
      <c r="M234" s="223" t="s">
        <v>21</v>
      </c>
      <c r="N234" s="224" t="s">
        <v>44</v>
      </c>
      <c r="O234" s="46"/>
      <c r="P234" s="225">
        <f>O234*H234</f>
        <v>0</v>
      </c>
      <c r="Q234" s="225">
        <v>0</v>
      </c>
      <c r="R234" s="225">
        <f>Q234*H234</f>
        <v>0</v>
      </c>
      <c r="S234" s="225">
        <v>0.00048999999999999998</v>
      </c>
      <c r="T234" s="226">
        <f>S234*H234</f>
        <v>0.0029399999999999999</v>
      </c>
      <c r="AR234" s="23" t="s">
        <v>210</v>
      </c>
      <c r="AT234" s="23" t="s">
        <v>140</v>
      </c>
      <c r="AU234" s="23" t="s">
        <v>146</v>
      </c>
      <c r="AY234" s="23" t="s">
        <v>137</v>
      </c>
      <c r="BE234" s="227">
        <f>IF(N234="základní",J234,0)</f>
        <v>0</v>
      </c>
      <c r="BF234" s="227">
        <f>IF(N234="snížená",J234,0)</f>
        <v>0</v>
      </c>
      <c r="BG234" s="227">
        <f>IF(N234="zákl. přenesená",J234,0)</f>
        <v>0</v>
      </c>
      <c r="BH234" s="227">
        <f>IF(N234="sníž. přenesená",J234,0)</f>
        <v>0</v>
      </c>
      <c r="BI234" s="227">
        <f>IF(N234="nulová",J234,0)</f>
        <v>0</v>
      </c>
      <c r="BJ234" s="23" t="s">
        <v>146</v>
      </c>
      <c r="BK234" s="227">
        <f>ROUND(I234*H234,2)</f>
        <v>0</v>
      </c>
      <c r="BL234" s="23" t="s">
        <v>210</v>
      </c>
      <c r="BM234" s="23" t="s">
        <v>485</v>
      </c>
    </row>
    <row r="235" s="1" customFormat="1" ht="16.5" customHeight="1">
      <c r="B235" s="45"/>
      <c r="C235" s="216" t="s">
        <v>486</v>
      </c>
      <c r="D235" s="216" t="s">
        <v>140</v>
      </c>
      <c r="E235" s="217" t="s">
        <v>487</v>
      </c>
      <c r="F235" s="218" t="s">
        <v>488</v>
      </c>
      <c r="G235" s="219" t="s">
        <v>395</v>
      </c>
      <c r="H235" s="220">
        <v>6</v>
      </c>
      <c r="I235" s="221"/>
      <c r="J235" s="222">
        <f>ROUND(I235*H235,2)</f>
        <v>0</v>
      </c>
      <c r="K235" s="218" t="s">
        <v>144</v>
      </c>
      <c r="L235" s="71"/>
      <c r="M235" s="223" t="s">
        <v>21</v>
      </c>
      <c r="N235" s="224" t="s">
        <v>44</v>
      </c>
      <c r="O235" s="46"/>
      <c r="P235" s="225">
        <f>O235*H235</f>
        <v>0</v>
      </c>
      <c r="Q235" s="225">
        <v>0.00189</v>
      </c>
      <c r="R235" s="225">
        <f>Q235*H235</f>
        <v>0.011339999999999999</v>
      </c>
      <c r="S235" s="225">
        <v>0</v>
      </c>
      <c r="T235" s="226">
        <f>S235*H235</f>
        <v>0</v>
      </c>
      <c r="AR235" s="23" t="s">
        <v>210</v>
      </c>
      <c r="AT235" s="23" t="s">
        <v>140</v>
      </c>
      <c r="AU235" s="23" t="s">
        <v>146</v>
      </c>
      <c r="AY235" s="23" t="s">
        <v>137</v>
      </c>
      <c r="BE235" s="227">
        <f>IF(N235="základní",J235,0)</f>
        <v>0</v>
      </c>
      <c r="BF235" s="227">
        <f>IF(N235="snížená",J235,0)</f>
        <v>0</v>
      </c>
      <c r="BG235" s="227">
        <f>IF(N235="zákl. přenesená",J235,0)</f>
        <v>0</v>
      </c>
      <c r="BH235" s="227">
        <f>IF(N235="sníž. přenesená",J235,0)</f>
        <v>0</v>
      </c>
      <c r="BI235" s="227">
        <f>IF(N235="nulová",J235,0)</f>
        <v>0</v>
      </c>
      <c r="BJ235" s="23" t="s">
        <v>146</v>
      </c>
      <c r="BK235" s="227">
        <f>ROUND(I235*H235,2)</f>
        <v>0</v>
      </c>
      <c r="BL235" s="23" t="s">
        <v>210</v>
      </c>
      <c r="BM235" s="23" t="s">
        <v>489</v>
      </c>
    </row>
    <row r="236" s="1" customFormat="1" ht="16.5" customHeight="1">
      <c r="B236" s="45"/>
      <c r="C236" s="216" t="s">
        <v>490</v>
      </c>
      <c r="D236" s="216" t="s">
        <v>140</v>
      </c>
      <c r="E236" s="217" t="s">
        <v>491</v>
      </c>
      <c r="F236" s="218" t="s">
        <v>492</v>
      </c>
      <c r="G236" s="219" t="s">
        <v>395</v>
      </c>
      <c r="H236" s="220">
        <v>2</v>
      </c>
      <c r="I236" s="221"/>
      <c r="J236" s="222">
        <f>ROUND(I236*H236,2)</f>
        <v>0</v>
      </c>
      <c r="K236" s="218" t="s">
        <v>144</v>
      </c>
      <c r="L236" s="71"/>
      <c r="M236" s="223" t="s">
        <v>21</v>
      </c>
      <c r="N236" s="224" t="s">
        <v>44</v>
      </c>
      <c r="O236" s="46"/>
      <c r="P236" s="225">
        <f>O236*H236</f>
        <v>0</v>
      </c>
      <c r="Q236" s="225">
        <v>0</v>
      </c>
      <c r="R236" s="225">
        <f>Q236*H236</f>
        <v>0</v>
      </c>
      <c r="S236" s="225">
        <v>0.00156</v>
      </c>
      <c r="T236" s="226">
        <f>S236*H236</f>
        <v>0.0031199999999999999</v>
      </c>
      <c r="AR236" s="23" t="s">
        <v>210</v>
      </c>
      <c r="AT236" s="23" t="s">
        <v>140</v>
      </c>
      <c r="AU236" s="23" t="s">
        <v>146</v>
      </c>
      <c r="AY236" s="23" t="s">
        <v>137</v>
      </c>
      <c r="BE236" s="227">
        <f>IF(N236="základní",J236,0)</f>
        <v>0</v>
      </c>
      <c r="BF236" s="227">
        <f>IF(N236="snížená",J236,0)</f>
        <v>0</v>
      </c>
      <c r="BG236" s="227">
        <f>IF(N236="zákl. přenesená",J236,0)</f>
        <v>0</v>
      </c>
      <c r="BH236" s="227">
        <f>IF(N236="sníž. přenesená",J236,0)</f>
        <v>0</v>
      </c>
      <c r="BI236" s="227">
        <f>IF(N236="nulová",J236,0)</f>
        <v>0</v>
      </c>
      <c r="BJ236" s="23" t="s">
        <v>146</v>
      </c>
      <c r="BK236" s="227">
        <f>ROUND(I236*H236,2)</f>
        <v>0</v>
      </c>
      <c r="BL236" s="23" t="s">
        <v>210</v>
      </c>
      <c r="BM236" s="23" t="s">
        <v>493</v>
      </c>
    </row>
    <row r="237" s="1" customFormat="1" ht="16.5" customHeight="1">
      <c r="B237" s="45"/>
      <c r="C237" s="216" t="s">
        <v>494</v>
      </c>
      <c r="D237" s="216" t="s">
        <v>140</v>
      </c>
      <c r="E237" s="217" t="s">
        <v>495</v>
      </c>
      <c r="F237" s="218" t="s">
        <v>496</v>
      </c>
      <c r="G237" s="219" t="s">
        <v>395</v>
      </c>
      <c r="H237" s="220">
        <v>1</v>
      </c>
      <c r="I237" s="221"/>
      <c r="J237" s="222">
        <f>ROUND(I237*H237,2)</f>
        <v>0</v>
      </c>
      <c r="K237" s="218" t="s">
        <v>144</v>
      </c>
      <c r="L237" s="71"/>
      <c r="M237" s="223" t="s">
        <v>21</v>
      </c>
      <c r="N237" s="224" t="s">
        <v>44</v>
      </c>
      <c r="O237" s="46"/>
      <c r="P237" s="225">
        <f>O237*H237</f>
        <v>0</v>
      </c>
      <c r="Q237" s="225">
        <v>0.0018</v>
      </c>
      <c r="R237" s="225">
        <f>Q237*H237</f>
        <v>0.0018</v>
      </c>
      <c r="S237" s="225">
        <v>0</v>
      </c>
      <c r="T237" s="226">
        <f>S237*H237</f>
        <v>0</v>
      </c>
      <c r="AR237" s="23" t="s">
        <v>210</v>
      </c>
      <c r="AT237" s="23" t="s">
        <v>140</v>
      </c>
      <c r="AU237" s="23" t="s">
        <v>146</v>
      </c>
      <c r="AY237" s="23" t="s">
        <v>137</v>
      </c>
      <c r="BE237" s="227">
        <f>IF(N237="základní",J237,0)</f>
        <v>0</v>
      </c>
      <c r="BF237" s="227">
        <f>IF(N237="snížená",J237,0)</f>
        <v>0</v>
      </c>
      <c r="BG237" s="227">
        <f>IF(N237="zákl. přenesená",J237,0)</f>
        <v>0</v>
      </c>
      <c r="BH237" s="227">
        <f>IF(N237="sníž. přenesená",J237,0)</f>
        <v>0</v>
      </c>
      <c r="BI237" s="227">
        <f>IF(N237="nulová",J237,0)</f>
        <v>0</v>
      </c>
      <c r="BJ237" s="23" t="s">
        <v>146</v>
      </c>
      <c r="BK237" s="227">
        <f>ROUND(I237*H237,2)</f>
        <v>0</v>
      </c>
      <c r="BL237" s="23" t="s">
        <v>210</v>
      </c>
      <c r="BM237" s="23" t="s">
        <v>497</v>
      </c>
    </row>
    <row r="238" s="1" customFormat="1" ht="16.5" customHeight="1">
      <c r="B238" s="45"/>
      <c r="C238" s="216" t="s">
        <v>498</v>
      </c>
      <c r="D238" s="216" t="s">
        <v>140</v>
      </c>
      <c r="E238" s="217" t="s">
        <v>499</v>
      </c>
      <c r="F238" s="218" t="s">
        <v>500</v>
      </c>
      <c r="G238" s="219" t="s">
        <v>395</v>
      </c>
      <c r="H238" s="220">
        <v>1</v>
      </c>
      <c r="I238" s="221"/>
      <c r="J238" s="222">
        <f>ROUND(I238*H238,2)</f>
        <v>0</v>
      </c>
      <c r="K238" s="218" t="s">
        <v>144</v>
      </c>
      <c r="L238" s="71"/>
      <c r="M238" s="223" t="s">
        <v>21</v>
      </c>
      <c r="N238" s="224" t="s">
        <v>44</v>
      </c>
      <c r="O238" s="46"/>
      <c r="P238" s="225">
        <f>O238*H238</f>
        <v>0</v>
      </c>
      <c r="Q238" s="225">
        <v>0.0019599999999999999</v>
      </c>
      <c r="R238" s="225">
        <f>Q238*H238</f>
        <v>0.0019599999999999999</v>
      </c>
      <c r="S238" s="225">
        <v>0</v>
      </c>
      <c r="T238" s="226">
        <f>S238*H238</f>
        <v>0</v>
      </c>
      <c r="AR238" s="23" t="s">
        <v>210</v>
      </c>
      <c r="AT238" s="23" t="s">
        <v>140</v>
      </c>
      <c r="AU238" s="23" t="s">
        <v>146</v>
      </c>
      <c r="AY238" s="23" t="s">
        <v>137</v>
      </c>
      <c r="BE238" s="227">
        <f>IF(N238="základní",J238,0)</f>
        <v>0</v>
      </c>
      <c r="BF238" s="227">
        <f>IF(N238="snížená",J238,0)</f>
        <v>0</v>
      </c>
      <c r="BG238" s="227">
        <f>IF(N238="zákl. přenesená",J238,0)</f>
        <v>0</v>
      </c>
      <c r="BH238" s="227">
        <f>IF(N238="sníž. přenesená",J238,0)</f>
        <v>0</v>
      </c>
      <c r="BI238" s="227">
        <f>IF(N238="nulová",J238,0)</f>
        <v>0</v>
      </c>
      <c r="BJ238" s="23" t="s">
        <v>146</v>
      </c>
      <c r="BK238" s="227">
        <f>ROUND(I238*H238,2)</f>
        <v>0</v>
      </c>
      <c r="BL238" s="23" t="s">
        <v>210</v>
      </c>
      <c r="BM238" s="23" t="s">
        <v>501</v>
      </c>
    </row>
    <row r="239" s="1" customFormat="1" ht="25.5" customHeight="1">
      <c r="B239" s="45"/>
      <c r="C239" s="216" t="s">
        <v>502</v>
      </c>
      <c r="D239" s="216" t="s">
        <v>140</v>
      </c>
      <c r="E239" s="217" t="s">
        <v>503</v>
      </c>
      <c r="F239" s="218" t="s">
        <v>504</v>
      </c>
      <c r="G239" s="219" t="s">
        <v>200</v>
      </c>
      <c r="H239" s="220">
        <v>1</v>
      </c>
      <c r="I239" s="221"/>
      <c r="J239" s="222">
        <f>ROUND(I239*H239,2)</f>
        <v>0</v>
      </c>
      <c r="K239" s="218" t="s">
        <v>144</v>
      </c>
      <c r="L239" s="71"/>
      <c r="M239" s="223" t="s">
        <v>21</v>
      </c>
      <c r="N239" s="224" t="s">
        <v>44</v>
      </c>
      <c r="O239" s="46"/>
      <c r="P239" s="225">
        <f>O239*H239</f>
        <v>0</v>
      </c>
      <c r="Q239" s="225">
        <v>0.0012800000000000001</v>
      </c>
      <c r="R239" s="225">
        <f>Q239*H239</f>
        <v>0.0012800000000000001</v>
      </c>
      <c r="S239" s="225">
        <v>0</v>
      </c>
      <c r="T239" s="226">
        <f>S239*H239</f>
        <v>0</v>
      </c>
      <c r="AR239" s="23" t="s">
        <v>210</v>
      </c>
      <c r="AT239" s="23" t="s">
        <v>140</v>
      </c>
      <c r="AU239" s="23" t="s">
        <v>146</v>
      </c>
      <c r="AY239" s="23" t="s">
        <v>137</v>
      </c>
      <c r="BE239" s="227">
        <f>IF(N239="základní",J239,0)</f>
        <v>0</v>
      </c>
      <c r="BF239" s="227">
        <f>IF(N239="snížená",J239,0)</f>
        <v>0</v>
      </c>
      <c r="BG239" s="227">
        <f>IF(N239="zákl. přenesená",J239,0)</f>
        <v>0</v>
      </c>
      <c r="BH239" s="227">
        <f>IF(N239="sníž. přenesená",J239,0)</f>
        <v>0</v>
      </c>
      <c r="BI239" s="227">
        <f>IF(N239="nulová",J239,0)</f>
        <v>0</v>
      </c>
      <c r="BJ239" s="23" t="s">
        <v>146</v>
      </c>
      <c r="BK239" s="227">
        <f>ROUND(I239*H239,2)</f>
        <v>0</v>
      </c>
      <c r="BL239" s="23" t="s">
        <v>210</v>
      </c>
      <c r="BM239" s="23" t="s">
        <v>505</v>
      </c>
    </row>
    <row r="240" s="1" customFormat="1" ht="25.5" customHeight="1">
      <c r="B240" s="45"/>
      <c r="C240" s="216" t="s">
        <v>506</v>
      </c>
      <c r="D240" s="216" t="s">
        <v>140</v>
      </c>
      <c r="E240" s="217" t="s">
        <v>507</v>
      </c>
      <c r="F240" s="218" t="s">
        <v>508</v>
      </c>
      <c r="G240" s="219" t="s">
        <v>200</v>
      </c>
      <c r="H240" s="220">
        <v>3</v>
      </c>
      <c r="I240" s="221"/>
      <c r="J240" s="222">
        <f>ROUND(I240*H240,2)</f>
        <v>0</v>
      </c>
      <c r="K240" s="218" t="s">
        <v>144</v>
      </c>
      <c r="L240" s="71"/>
      <c r="M240" s="223" t="s">
        <v>21</v>
      </c>
      <c r="N240" s="224" t="s">
        <v>44</v>
      </c>
      <c r="O240" s="46"/>
      <c r="P240" s="225">
        <f>O240*H240</f>
        <v>0</v>
      </c>
      <c r="Q240" s="225">
        <v>0.00013999999999999999</v>
      </c>
      <c r="R240" s="225">
        <f>Q240*H240</f>
        <v>0.00041999999999999996</v>
      </c>
      <c r="S240" s="225">
        <v>0</v>
      </c>
      <c r="T240" s="226">
        <f>S240*H240</f>
        <v>0</v>
      </c>
      <c r="AR240" s="23" t="s">
        <v>210</v>
      </c>
      <c r="AT240" s="23" t="s">
        <v>140</v>
      </c>
      <c r="AU240" s="23" t="s">
        <v>146</v>
      </c>
      <c r="AY240" s="23" t="s">
        <v>137</v>
      </c>
      <c r="BE240" s="227">
        <f>IF(N240="základní",J240,0)</f>
        <v>0</v>
      </c>
      <c r="BF240" s="227">
        <f>IF(N240="snížená",J240,0)</f>
        <v>0</v>
      </c>
      <c r="BG240" s="227">
        <f>IF(N240="zákl. přenesená",J240,0)</f>
        <v>0</v>
      </c>
      <c r="BH240" s="227">
        <f>IF(N240="sníž. přenesená",J240,0)</f>
        <v>0</v>
      </c>
      <c r="BI240" s="227">
        <f>IF(N240="nulová",J240,0)</f>
        <v>0</v>
      </c>
      <c r="BJ240" s="23" t="s">
        <v>146</v>
      </c>
      <c r="BK240" s="227">
        <f>ROUND(I240*H240,2)</f>
        <v>0</v>
      </c>
      <c r="BL240" s="23" t="s">
        <v>210</v>
      </c>
      <c r="BM240" s="23" t="s">
        <v>509</v>
      </c>
    </row>
    <row r="241" s="1" customFormat="1" ht="16.5" customHeight="1">
      <c r="B241" s="45"/>
      <c r="C241" s="250" t="s">
        <v>510</v>
      </c>
      <c r="D241" s="250" t="s">
        <v>203</v>
      </c>
      <c r="E241" s="251" t="s">
        <v>511</v>
      </c>
      <c r="F241" s="252" t="s">
        <v>512</v>
      </c>
      <c r="G241" s="253" t="s">
        <v>200</v>
      </c>
      <c r="H241" s="254">
        <v>1</v>
      </c>
      <c r="I241" s="255"/>
      <c r="J241" s="256">
        <f>ROUND(I241*H241,2)</f>
        <v>0</v>
      </c>
      <c r="K241" s="252" t="s">
        <v>144</v>
      </c>
      <c r="L241" s="257"/>
      <c r="M241" s="258" t="s">
        <v>21</v>
      </c>
      <c r="N241" s="259" t="s">
        <v>44</v>
      </c>
      <c r="O241" s="46"/>
      <c r="P241" s="225">
        <f>O241*H241</f>
        <v>0</v>
      </c>
      <c r="Q241" s="225">
        <v>0.00044000000000000002</v>
      </c>
      <c r="R241" s="225">
        <f>Q241*H241</f>
        <v>0.00044000000000000002</v>
      </c>
      <c r="S241" s="225">
        <v>0</v>
      </c>
      <c r="T241" s="226">
        <f>S241*H241</f>
        <v>0</v>
      </c>
      <c r="AR241" s="23" t="s">
        <v>302</v>
      </c>
      <c r="AT241" s="23" t="s">
        <v>203</v>
      </c>
      <c r="AU241" s="23" t="s">
        <v>146</v>
      </c>
      <c r="AY241" s="23" t="s">
        <v>137</v>
      </c>
      <c r="BE241" s="227">
        <f>IF(N241="základní",J241,0)</f>
        <v>0</v>
      </c>
      <c r="BF241" s="227">
        <f>IF(N241="snížená",J241,0)</f>
        <v>0</v>
      </c>
      <c r="BG241" s="227">
        <f>IF(N241="zákl. přenesená",J241,0)</f>
        <v>0</v>
      </c>
      <c r="BH241" s="227">
        <f>IF(N241="sníž. přenesená",J241,0)</f>
        <v>0</v>
      </c>
      <c r="BI241" s="227">
        <f>IF(N241="nulová",J241,0)</f>
        <v>0</v>
      </c>
      <c r="BJ241" s="23" t="s">
        <v>146</v>
      </c>
      <c r="BK241" s="227">
        <f>ROUND(I241*H241,2)</f>
        <v>0</v>
      </c>
      <c r="BL241" s="23" t="s">
        <v>210</v>
      </c>
      <c r="BM241" s="23" t="s">
        <v>513</v>
      </c>
    </row>
    <row r="242" s="1" customFormat="1" ht="16.5" customHeight="1">
      <c r="B242" s="45"/>
      <c r="C242" s="250" t="s">
        <v>514</v>
      </c>
      <c r="D242" s="250" t="s">
        <v>203</v>
      </c>
      <c r="E242" s="251" t="s">
        <v>515</v>
      </c>
      <c r="F242" s="252" t="s">
        <v>516</v>
      </c>
      <c r="G242" s="253" t="s">
        <v>200</v>
      </c>
      <c r="H242" s="254">
        <v>1</v>
      </c>
      <c r="I242" s="255"/>
      <c r="J242" s="256">
        <f>ROUND(I242*H242,2)</f>
        <v>0</v>
      </c>
      <c r="K242" s="252" t="s">
        <v>21</v>
      </c>
      <c r="L242" s="257"/>
      <c r="M242" s="258" t="s">
        <v>21</v>
      </c>
      <c r="N242" s="259" t="s">
        <v>44</v>
      </c>
      <c r="O242" s="46"/>
      <c r="P242" s="225">
        <f>O242*H242</f>
        <v>0</v>
      </c>
      <c r="Q242" s="225">
        <v>0</v>
      </c>
      <c r="R242" s="225">
        <f>Q242*H242</f>
        <v>0</v>
      </c>
      <c r="S242" s="225">
        <v>0</v>
      </c>
      <c r="T242" s="226">
        <f>S242*H242</f>
        <v>0</v>
      </c>
      <c r="AR242" s="23" t="s">
        <v>302</v>
      </c>
      <c r="AT242" s="23" t="s">
        <v>203</v>
      </c>
      <c r="AU242" s="23" t="s">
        <v>146</v>
      </c>
      <c r="AY242" s="23" t="s">
        <v>137</v>
      </c>
      <c r="BE242" s="227">
        <f>IF(N242="základní",J242,0)</f>
        <v>0</v>
      </c>
      <c r="BF242" s="227">
        <f>IF(N242="snížená",J242,0)</f>
        <v>0</v>
      </c>
      <c r="BG242" s="227">
        <f>IF(N242="zákl. přenesená",J242,0)</f>
        <v>0</v>
      </c>
      <c r="BH242" s="227">
        <f>IF(N242="sníž. přenesená",J242,0)</f>
        <v>0</v>
      </c>
      <c r="BI242" s="227">
        <f>IF(N242="nulová",J242,0)</f>
        <v>0</v>
      </c>
      <c r="BJ242" s="23" t="s">
        <v>146</v>
      </c>
      <c r="BK242" s="227">
        <f>ROUND(I242*H242,2)</f>
        <v>0</v>
      </c>
      <c r="BL242" s="23" t="s">
        <v>210</v>
      </c>
      <c r="BM242" s="23" t="s">
        <v>517</v>
      </c>
    </row>
    <row r="243" s="1" customFormat="1" ht="16.5" customHeight="1">
      <c r="B243" s="45"/>
      <c r="C243" s="216" t="s">
        <v>518</v>
      </c>
      <c r="D243" s="216" t="s">
        <v>140</v>
      </c>
      <c r="E243" s="217" t="s">
        <v>519</v>
      </c>
      <c r="F243" s="218" t="s">
        <v>520</v>
      </c>
      <c r="G243" s="219" t="s">
        <v>200</v>
      </c>
      <c r="H243" s="220">
        <v>1</v>
      </c>
      <c r="I243" s="221"/>
      <c r="J243" s="222">
        <f>ROUND(I243*H243,2)</f>
        <v>0</v>
      </c>
      <c r="K243" s="218" t="s">
        <v>144</v>
      </c>
      <c r="L243" s="71"/>
      <c r="M243" s="223" t="s">
        <v>21</v>
      </c>
      <c r="N243" s="224" t="s">
        <v>44</v>
      </c>
      <c r="O243" s="46"/>
      <c r="P243" s="225">
        <f>O243*H243</f>
        <v>0</v>
      </c>
      <c r="Q243" s="225">
        <v>0.00031</v>
      </c>
      <c r="R243" s="225">
        <f>Q243*H243</f>
        <v>0.00031</v>
      </c>
      <c r="S243" s="225">
        <v>0</v>
      </c>
      <c r="T243" s="226">
        <f>S243*H243</f>
        <v>0</v>
      </c>
      <c r="AR243" s="23" t="s">
        <v>210</v>
      </c>
      <c r="AT243" s="23" t="s">
        <v>140</v>
      </c>
      <c r="AU243" s="23" t="s">
        <v>146</v>
      </c>
      <c r="AY243" s="23" t="s">
        <v>137</v>
      </c>
      <c r="BE243" s="227">
        <f>IF(N243="základní",J243,0)</f>
        <v>0</v>
      </c>
      <c r="BF243" s="227">
        <f>IF(N243="snížená",J243,0)</f>
        <v>0</v>
      </c>
      <c r="BG243" s="227">
        <f>IF(N243="zákl. přenesená",J243,0)</f>
        <v>0</v>
      </c>
      <c r="BH243" s="227">
        <f>IF(N243="sníž. přenesená",J243,0)</f>
        <v>0</v>
      </c>
      <c r="BI243" s="227">
        <f>IF(N243="nulová",J243,0)</f>
        <v>0</v>
      </c>
      <c r="BJ243" s="23" t="s">
        <v>146</v>
      </c>
      <c r="BK243" s="227">
        <f>ROUND(I243*H243,2)</f>
        <v>0</v>
      </c>
      <c r="BL243" s="23" t="s">
        <v>210</v>
      </c>
      <c r="BM243" s="23" t="s">
        <v>521</v>
      </c>
    </row>
    <row r="244" s="1" customFormat="1" ht="38.25" customHeight="1">
      <c r="B244" s="45"/>
      <c r="C244" s="216" t="s">
        <v>522</v>
      </c>
      <c r="D244" s="216" t="s">
        <v>140</v>
      </c>
      <c r="E244" s="217" t="s">
        <v>523</v>
      </c>
      <c r="F244" s="218" t="s">
        <v>524</v>
      </c>
      <c r="G244" s="219" t="s">
        <v>245</v>
      </c>
      <c r="H244" s="220">
        <v>0.065000000000000002</v>
      </c>
      <c r="I244" s="221"/>
      <c r="J244" s="222">
        <f>ROUND(I244*H244,2)</f>
        <v>0</v>
      </c>
      <c r="K244" s="218" t="s">
        <v>144</v>
      </c>
      <c r="L244" s="71"/>
      <c r="M244" s="223" t="s">
        <v>21</v>
      </c>
      <c r="N244" s="224" t="s">
        <v>44</v>
      </c>
      <c r="O244" s="46"/>
      <c r="P244" s="225">
        <f>O244*H244</f>
        <v>0</v>
      </c>
      <c r="Q244" s="225">
        <v>0</v>
      </c>
      <c r="R244" s="225">
        <f>Q244*H244</f>
        <v>0</v>
      </c>
      <c r="S244" s="225">
        <v>0</v>
      </c>
      <c r="T244" s="226">
        <f>S244*H244</f>
        <v>0</v>
      </c>
      <c r="AR244" s="23" t="s">
        <v>210</v>
      </c>
      <c r="AT244" s="23" t="s">
        <v>140</v>
      </c>
      <c r="AU244" s="23" t="s">
        <v>146</v>
      </c>
      <c r="AY244" s="23" t="s">
        <v>137</v>
      </c>
      <c r="BE244" s="227">
        <f>IF(N244="základní",J244,0)</f>
        <v>0</v>
      </c>
      <c r="BF244" s="227">
        <f>IF(N244="snížená",J244,0)</f>
        <v>0</v>
      </c>
      <c r="BG244" s="227">
        <f>IF(N244="zákl. přenesená",J244,0)</f>
        <v>0</v>
      </c>
      <c r="BH244" s="227">
        <f>IF(N244="sníž. přenesená",J244,0)</f>
        <v>0</v>
      </c>
      <c r="BI244" s="227">
        <f>IF(N244="nulová",J244,0)</f>
        <v>0</v>
      </c>
      <c r="BJ244" s="23" t="s">
        <v>146</v>
      </c>
      <c r="BK244" s="227">
        <f>ROUND(I244*H244,2)</f>
        <v>0</v>
      </c>
      <c r="BL244" s="23" t="s">
        <v>210</v>
      </c>
      <c r="BM244" s="23" t="s">
        <v>525</v>
      </c>
    </row>
    <row r="245" s="1" customFormat="1" ht="38.25" customHeight="1">
      <c r="B245" s="45"/>
      <c r="C245" s="216" t="s">
        <v>526</v>
      </c>
      <c r="D245" s="216" t="s">
        <v>140</v>
      </c>
      <c r="E245" s="217" t="s">
        <v>527</v>
      </c>
      <c r="F245" s="218" t="s">
        <v>528</v>
      </c>
      <c r="G245" s="219" t="s">
        <v>245</v>
      </c>
      <c r="H245" s="220">
        <v>0.065000000000000002</v>
      </c>
      <c r="I245" s="221"/>
      <c r="J245" s="222">
        <f>ROUND(I245*H245,2)</f>
        <v>0</v>
      </c>
      <c r="K245" s="218" t="s">
        <v>144</v>
      </c>
      <c r="L245" s="71"/>
      <c r="M245" s="223" t="s">
        <v>21</v>
      </c>
      <c r="N245" s="224" t="s">
        <v>44</v>
      </c>
      <c r="O245" s="46"/>
      <c r="P245" s="225">
        <f>O245*H245</f>
        <v>0</v>
      </c>
      <c r="Q245" s="225">
        <v>0</v>
      </c>
      <c r="R245" s="225">
        <f>Q245*H245</f>
        <v>0</v>
      </c>
      <c r="S245" s="225">
        <v>0</v>
      </c>
      <c r="T245" s="226">
        <f>S245*H245</f>
        <v>0</v>
      </c>
      <c r="AR245" s="23" t="s">
        <v>210</v>
      </c>
      <c r="AT245" s="23" t="s">
        <v>140</v>
      </c>
      <c r="AU245" s="23" t="s">
        <v>146</v>
      </c>
      <c r="AY245" s="23" t="s">
        <v>137</v>
      </c>
      <c r="BE245" s="227">
        <f>IF(N245="základní",J245,0)</f>
        <v>0</v>
      </c>
      <c r="BF245" s="227">
        <f>IF(N245="snížená",J245,0)</f>
        <v>0</v>
      </c>
      <c r="BG245" s="227">
        <f>IF(N245="zákl. přenesená",J245,0)</f>
        <v>0</v>
      </c>
      <c r="BH245" s="227">
        <f>IF(N245="sníž. přenesená",J245,0)</f>
        <v>0</v>
      </c>
      <c r="BI245" s="227">
        <f>IF(N245="nulová",J245,0)</f>
        <v>0</v>
      </c>
      <c r="BJ245" s="23" t="s">
        <v>146</v>
      </c>
      <c r="BK245" s="227">
        <f>ROUND(I245*H245,2)</f>
        <v>0</v>
      </c>
      <c r="BL245" s="23" t="s">
        <v>210</v>
      </c>
      <c r="BM245" s="23" t="s">
        <v>529</v>
      </c>
    </row>
    <row r="246" s="1" customFormat="1" ht="25.5" customHeight="1">
      <c r="B246" s="45"/>
      <c r="C246" s="216" t="s">
        <v>530</v>
      </c>
      <c r="D246" s="216" t="s">
        <v>140</v>
      </c>
      <c r="E246" s="217" t="s">
        <v>531</v>
      </c>
      <c r="F246" s="218" t="s">
        <v>532</v>
      </c>
      <c r="G246" s="219" t="s">
        <v>533</v>
      </c>
      <c r="H246" s="220">
        <v>1</v>
      </c>
      <c r="I246" s="221"/>
      <c r="J246" s="222">
        <f>ROUND(I246*H246,2)</f>
        <v>0</v>
      </c>
      <c r="K246" s="218" t="s">
        <v>21</v>
      </c>
      <c r="L246" s="71"/>
      <c r="M246" s="223" t="s">
        <v>21</v>
      </c>
      <c r="N246" s="224" t="s">
        <v>44</v>
      </c>
      <c r="O246" s="46"/>
      <c r="P246" s="225">
        <f>O246*H246</f>
        <v>0</v>
      </c>
      <c r="Q246" s="225">
        <v>0</v>
      </c>
      <c r="R246" s="225">
        <f>Q246*H246</f>
        <v>0</v>
      </c>
      <c r="S246" s="225">
        <v>0</v>
      </c>
      <c r="T246" s="226">
        <f>S246*H246</f>
        <v>0</v>
      </c>
      <c r="AR246" s="23" t="s">
        <v>210</v>
      </c>
      <c r="AT246" s="23" t="s">
        <v>140</v>
      </c>
      <c r="AU246" s="23" t="s">
        <v>146</v>
      </c>
      <c r="AY246" s="23" t="s">
        <v>137</v>
      </c>
      <c r="BE246" s="227">
        <f>IF(N246="základní",J246,0)</f>
        <v>0</v>
      </c>
      <c r="BF246" s="227">
        <f>IF(N246="snížená",J246,0)</f>
        <v>0</v>
      </c>
      <c r="BG246" s="227">
        <f>IF(N246="zákl. přenesená",J246,0)</f>
        <v>0</v>
      </c>
      <c r="BH246" s="227">
        <f>IF(N246="sníž. přenesená",J246,0)</f>
        <v>0</v>
      </c>
      <c r="BI246" s="227">
        <f>IF(N246="nulová",J246,0)</f>
        <v>0</v>
      </c>
      <c r="BJ246" s="23" t="s">
        <v>146</v>
      </c>
      <c r="BK246" s="227">
        <f>ROUND(I246*H246,2)</f>
        <v>0</v>
      </c>
      <c r="BL246" s="23" t="s">
        <v>210</v>
      </c>
      <c r="BM246" s="23" t="s">
        <v>534</v>
      </c>
    </row>
    <row r="247" s="10" customFormat="1" ht="29.88" customHeight="1">
      <c r="B247" s="200"/>
      <c r="C247" s="201"/>
      <c r="D247" s="202" t="s">
        <v>71</v>
      </c>
      <c r="E247" s="214" t="s">
        <v>535</v>
      </c>
      <c r="F247" s="214" t="s">
        <v>536</v>
      </c>
      <c r="G247" s="201"/>
      <c r="H247" s="201"/>
      <c r="I247" s="204"/>
      <c r="J247" s="215">
        <f>BK247</f>
        <v>0</v>
      </c>
      <c r="K247" s="201"/>
      <c r="L247" s="206"/>
      <c r="M247" s="207"/>
      <c r="N247" s="208"/>
      <c r="O247" s="208"/>
      <c r="P247" s="209">
        <f>SUM(P248:P250)</f>
        <v>0</v>
      </c>
      <c r="Q247" s="208"/>
      <c r="R247" s="209">
        <f>SUM(R248:R250)</f>
        <v>0.012</v>
      </c>
      <c r="S247" s="208"/>
      <c r="T247" s="210">
        <f>SUM(T248:T250)</f>
        <v>0</v>
      </c>
      <c r="AR247" s="211" t="s">
        <v>146</v>
      </c>
      <c r="AT247" s="212" t="s">
        <v>71</v>
      </c>
      <c r="AU247" s="212" t="s">
        <v>80</v>
      </c>
      <c r="AY247" s="211" t="s">
        <v>137</v>
      </c>
      <c r="BK247" s="213">
        <f>SUM(BK248:BK250)</f>
        <v>0</v>
      </c>
    </row>
    <row r="248" s="1" customFormat="1" ht="25.5" customHeight="1">
      <c r="B248" s="45"/>
      <c r="C248" s="216" t="s">
        <v>537</v>
      </c>
      <c r="D248" s="216" t="s">
        <v>140</v>
      </c>
      <c r="E248" s="217" t="s">
        <v>538</v>
      </c>
      <c r="F248" s="218" t="s">
        <v>539</v>
      </c>
      <c r="G248" s="219" t="s">
        <v>395</v>
      </c>
      <c r="H248" s="220">
        <v>1</v>
      </c>
      <c r="I248" s="221"/>
      <c r="J248" s="222">
        <f>ROUND(I248*H248,2)</f>
        <v>0</v>
      </c>
      <c r="K248" s="218" t="s">
        <v>144</v>
      </c>
      <c r="L248" s="71"/>
      <c r="M248" s="223" t="s">
        <v>21</v>
      </c>
      <c r="N248" s="224" t="s">
        <v>44</v>
      </c>
      <c r="O248" s="46"/>
      <c r="P248" s="225">
        <f>O248*H248</f>
        <v>0</v>
      </c>
      <c r="Q248" s="225">
        <v>0.012</v>
      </c>
      <c r="R248" s="225">
        <f>Q248*H248</f>
        <v>0.012</v>
      </c>
      <c r="S248" s="225">
        <v>0</v>
      </c>
      <c r="T248" s="226">
        <f>S248*H248</f>
        <v>0</v>
      </c>
      <c r="AR248" s="23" t="s">
        <v>210</v>
      </c>
      <c r="AT248" s="23" t="s">
        <v>140</v>
      </c>
      <c r="AU248" s="23" t="s">
        <v>146</v>
      </c>
      <c r="AY248" s="23" t="s">
        <v>137</v>
      </c>
      <c r="BE248" s="227">
        <f>IF(N248="základní",J248,0)</f>
        <v>0</v>
      </c>
      <c r="BF248" s="227">
        <f>IF(N248="snížená",J248,0)</f>
        <v>0</v>
      </c>
      <c r="BG248" s="227">
        <f>IF(N248="zákl. přenesená",J248,0)</f>
        <v>0</v>
      </c>
      <c r="BH248" s="227">
        <f>IF(N248="sníž. přenesená",J248,0)</f>
        <v>0</v>
      </c>
      <c r="BI248" s="227">
        <f>IF(N248="nulová",J248,0)</f>
        <v>0</v>
      </c>
      <c r="BJ248" s="23" t="s">
        <v>146</v>
      </c>
      <c r="BK248" s="227">
        <f>ROUND(I248*H248,2)</f>
        <v>0</v>
      </c>
      <c r="BL248" s="23" t="s">
        <v>210</v>
      </c>
      <c r="BM248" s="23" t="s">
        <v>540</v>
      </c>
    </row>
    <row r="249" s="1" customFormat="1" ht="38.25" customHeight="1">
      <c r="B249" s="45"/>
      <c r="C249" s="216" t="s">
        <v>541</v>
      </c>
      <c r="D249" s="216" t="s">
        <v>140</v>
      </c>
      <c r="E249" s="217" t="s">
        <v>542</v>
      </c>
      <c r="F249" s="218" t="s">
        <v>543</v>
      </c>
      <c r="G249" s="219" t="s">
        <v>245</v>
      </c>
      <c r="H249" s="220">
        <v>0.012</v>
      </c>
      <c r="I249" s="221"/>
      <c r="J249" s="222">
        <f>ROUND(I249*H249,2)</f>
        <v>0</v>
      </c>
      <c r="K249" s="218" t="s">
        <v>144</v>
      </c>
      <c r="L249" s="71"/>
      <c r="M249" s="223" t="s">
        <v>21</v>
      </c>
      <c r="N249" s="224" t="s">
        <v>44</v>
      </c>
      <c r="O249" s="46"/>
      <c r="P249" s="225">
        <f>O249*H249</f>
        <v>0</v>
      </c>
      <c r="Q249" s="225">
        <v>0</v>
      </c>
      <c r="R249" s="225">
        <f>Q249*H249</f>
        <v>0</v>
      </c>
      <c r="S249" s="225">
        <v>0</v>
      </c>
      <c r="T249" s="226">
        <f>S249*H249</f>
        <v>0</v>
      </c>
      <c r="AR249" s="23" t="s">
        <v>210</v>
      </c>
      <c r="AT249" s="23" t="s">
        <v>140</v>
      </c>
      <c r="AU249" s="23" t="s">
        <v>146</v>
      </c>
      <c r="AY249" s="23" t="s">
        <v>137</v>
      </c>
      <c r="BE249" s="227">
        <f>IF(N249="základní",J249,0)</f>
        <v>0</v>
      </c>
      <c r="BF249" s="227">
        <f>IF(N249="snížená",J249,0)</f>
        <v>0</v>
      </c>
      <c r="BG249" s="227">
        <f>IF(N249="zákl. přenesená",J249,0)</f>
        <v>0</v>
      </c>
      <c r="BH249" s="227">
        <f>IF(N249="sníž. přenesená",J249,0)</f>
        <v>0</v>
      </c>
      <c r="BI249" s="227">
        <f>IF(N249="nulová",J249,0)</f>
        <v>0</v>
      </c>
      <c r="BJ249" s="23" t="s">
        <v>146</v>
      </c>
      <c r="BK249" s="227">
        <f>ROUND(I249*H249,2)</f>
        <v>0</v>
      </c>
      <c r="BL249" s="23" t="s">
        <v>210</v>
      </c>
      <c r="BM249" s="23" t="s">
        <v>544</v>
      </c>
    </row>
    <row r="250" s="1" customFormat="1" ht="38.25" customHeight="1">
      <c r="B250" s="45"/>
      <c r="C250" s="216" t="s">
        <v>545</v>
      </c>
      <c r="D250" s="216" t="s">
        <v>140</v>
      </c>
      <c r="E250" s="217" t="s">
        <v>546</v>
      </c>
      <c r="F250" s="218" t="s">
        <v>547</v>
      </c>
      <c r="G250" s="219" t="s">
        <v>245</v>
      </c>
      <c r="H250" s="220">
        <v>0.012</v>
      </c>
      <c r="I250" s="221"/>
      <c r="J250" s="222">
        <f>ROUND(I250*H250,2)</f>
        <v>0</v>
      </c>
      <c r="K250" s="218" t="s">
        <v>144</v>
      </c>
      <c r="L250" s="71"/>
      <c r="M250" s="223" t="s">
        <v>21</v>
      </c>
      <c r="N250" s="224" t="s">
        <v>44</v>
      </c>
      <c r="O250" s="46"/>
      <c r="P250" s="225">
        <f>O250*H250</f>
        <v>0</v>
      </c>
      <c r="Q250" s="225">
        <v>0</v>
      </c>
      <c r="R250" s="225">
        <f>Q250*H250</f>
        <v>0</v>
      </c>
      <c r="S250" s="225">
        <v>0</v>
      </c>
      <c r="T250" s="226">
        <f>S250*H250</f>
        <v>0</v>
      </c>
      <c r="AR250" s="23" t="s">
        <v>210</v>
      </c>
      <c r="AT250" s="23" t="s">
        <v>140</v>
      </c>
      <c r="AU250" s="23" t="s">
        <v>146</v>
      </c>
      <c r="AY250" s="23" t="s">
        <v>137</v>
      </c>
      <c r="BE250" s="227">
        <f>IF(N250="základní",J250,0)</f>
        <v>0</v>
      </c>
      <c r="BF250" s="227">
        <f>IF(N250="snížená",J250,0)</f>
        <v>0</v>
      </c>
      <c r="BG250" s="227">
        <f>IF(N250="zákl. přenesená",J250,0)</f>
        <v>0</v>
      </c>
      <c r="BH250" s="227">
        <f>IF(N250="sníž. přenesená",J250,0)</f>
        <v>0</v>
      </c>
      <c r="BI250" s="227">
        <f>IF(N250="nulová",J250,0)</f>
        <v>0</v>
      </c>
      <c r="BJ250" s="23" t="s">
        <v>146</v>
      </c>
      <c r="BK250" s="227">
        <f>ROUND(I250*H250,2)</f>
        <v>0</v>
      </c>
      <c r="BL250" s="23" t="s">
        <v>210</v>
      </c>
      <c r="BM250" s="23" t="s">
        <v>548</v>
      </c>
    </row>
    <row r="251" s="10" customFormat="1" ht="29.88" customHeight="1">
      <c r="B251" s="200"/>
      <c r="C251" s="201"/>
      <c r="D251" s="202" t="s">
        <v>71</v>
      </c>
      <c r="E251" s="214" t="s">
        <v>549</v>
      </c>
      <c r="F251" s="214" t="s">
        <v>550</v>
      </c>
      <c r="G251" s="201"/>
      <c r="H251" s="201"/>
      <c r="I251" s="204"/>
      <c r="J251" s="215">
        <f>BK251</f>
        <v>0</v>
      </c>
      <c r="K251" s="201"/>
      <c r="L251" s="206"/>
      <c r="M251" s="207"/>
      <c r="N251" s="208"/>
      <c r="O251" s="208"/>
      <c r="P251" s="209">
        <f>SUM(P252:P268)</f>
        <v>0</v>
      </c>
      <c r="Q251" s="208"/>
      <c r="R251" s="209">
        <f>SUM(R252:R268)</f>
        <v>0.024510000000000001</v>
      </c>
      <c r="S251" s="208"/>
      <c r="T251" s="210">
        <f>SUM(T252:T268)</f>
        <v>0</v>
      </c>
      <c r="AR251" s="211" t="s">
        <v>146</v>
      </c>
      <c r="AT251" s="212" t="s">
        <v>71</v>
      </c>
      <c r="AU251" s="212" t="s">
        <v>80</v>
      </c>
      <c r="AY251" s="211" t="s">
        <v>137</v>
      </c>
      <c r="BK251" s="213">
        <f>SUM(BK252:BK268)</f>
        <v>0</v>
      </c>
    </row>
    <row r="252" s="1" customFormat="1" ht="38.25" customHeight="1">
      <c r="B252" s="45"/>
      <c r="C252" s="216" t="s">
        <v>551</v>
      </c>
      <c r="D252" s="216" t="s">
        <v>140</v>
      </c>
      <c r="E252" s="217" t="s">
        <v>552</v>
      </c>
      <c r="F252" s="218" t="s">
        <v>553</v>
      </c>
      <c r="G252" s="219" t="s">
        <v>200</v>
      </c>
      <c r="H252" s="220">
        <v>1</v>
      </c>
      <c r="I252" s="221"/>
      <c r="J252" s="222">
        <f>ROUND(I252*H252,2)</f>
        <v>0</v>
      </c>
      <c r="K252" s="218" t="s">
        <v>144</v>
      </c>
      <c r="L252" s="71"/>
      <c r="M252" s="223" t="s">
        <v>21</v>
      </c>
      <c r="N252" s="224" t="s">
        <v>44</v>
      </c>
      <c r="O252" s="46"/>
      <c r="P252" s="225">
        <f>O252*H252</f>
        <v>0</v>
      </c>
      <c r="Q252" s="225">
        <v>0</v>
      </c>
      <c r="R252" s="225">
        <f>Q252*H252</f>
        <v>0</v>
      </c>
      <c r="S252" s="225">
        <v>0</v>
      </c>
      <c r="T252" s="226">
        <f>S252*H252</f>
        <v>0</v>
      </c>
      <c r="AR252" s="23" t="s">
        <v>210</v>
      </c>
      <c r="AT252" s="23" t="s">
        <v>140</v>
      </c>
      <c r="AU252" s="23" t="s">
        <v>146</v>
      </c>
      <c r="AY252" s="23" t="s">
        <v>137</v>
      </c>
      <c r="BE252" s="227">
        <f>IF(N252="základní",J252,0)</f>
        <v>0</v>
      </c>
      <c r="BF252" s="227">
        <f>IF(N252="snížená",J252,0)</f>
        <v>0</v>
      </c>
      <c r="BG252" s="227">
        <f>IF(N252="zákl. přenesená",J252,0)</f>
        <v>0</v>
      </c>
      <c r="BH252" s="227">
        <f>IF(N252="sníž. přenesená",J252,0)</f>
        <v>0</v>
      </c>
      <c r="BI252" s="227">
        <f>IF(N252="nulová",J252,0)</f>
        <v>0</v>
      </c>
      <c r="BJ252" s="23" t="s">
        <v>146</v>
      </c>
      <c r="BK252" s="227">
        <f>ROUND(I252*H252,2)</f>
        <v>0</v>
      </c>
      <c r="BL252" s="23" t="s">
        <v>210</v>
      </c>
      <c r="BM252" s="23" t="s">
        <v>554</v>
      </c>
    </row>
    <row r="253" s="1" customFormat="1" ht="16.5" customHeight="1">
      <c r="B253" s="45"/>
      <c r="C253" s="250" t="s">
        <v>555</v>
      </c>
      <c r="D253" s="250" t="s">
        <v>203</v>
      </c>
      <c r="E253" s="251" t="s">
        <v>556</v>
      </c>
      <c r="F253" s="252" t="s">
        <v>557</v>
      </c>
      <c r="G253" s="253" t="s">
        <v>200</v>
      </c>
      <c r="H253" s="254">
        <v>1</v>
      </c>
      <c r="I253" s="255"/>
      <c r="J253" s="256">
        <f>ROUND(I253*H253,2)</f>
        <v>0</v>
      </c>
      <c r="K253" s="252" t="s">
        <v>144</v>
      </c>
      <c r="L253" s="257"/>
      <c r="M253" s="258" t="s">
        <v>21</v>
      </c>
      <c r="N253" s="259" t="s">
        <v>44</v>
      </c>
      <c r="O253" s="46"/>
      <c r="P253" s="225">
        <f>O253*H253</f>
        <v>0</v>
      </c>
      <c r="Q253" s="225">
        <v>2.0000000000000002E-05</v>
      </c>
      <c r="R253" s="225">
        <f>Q253*H253</f>
        <v>2.0000000000000002E-05</v>
      </c>
      <c r="S253" s="225">
        <v>0</v>
      </c>
      <c r="T253" s="226">
        <f>S253*H253</f>
        <v>0</v>
      </c>
      <c r="AR253" s="23" t="s">
        <v>302</v>
      </c>
      <c r="AT253" s="23" t="s">
        <v>203</v>
      </c>
      <c r="AU253" s="23" t="s">
        <v>146</v>
      </c>
      <c r="AY253" s="23" t="s">
        <v>137</v>
      </c>
      <c r="BE253" s="227">
        <f>IF(N253="základní",J253,0)</f>
        <v>0</v>
      </c>
      <c r="BF253" s="227">
        <f>IF(N253="snížená",J253,0)</f>
        <v>0</v>
      </c>
      <c r="BG253" s="227">
        <f>IF(N253="zákl. přenesená",J253,0)</f>
        <v>0</v>
      </c>
      <c r="BH253" s="227">
        <f>IF(N253="sníž. přenesená",J253,0)</f>
        <v>0</v>
      </c>
      <c r="BI253" s="227">
        <f>IF(N253="nulová",J253,0)</f>
        <v>0</v>
      </c>
      <c r="BJ253" s="23" t="s">
        <v>146</v>
      </c>
      <c r="BK253" s="227">
        <f>ROUND(I253*H253,2)</f>
        <v>0</v>
      </c>
      <c r="BL253" s="23" t="s">
        <v>210</v>
      </c>
      <c r="BM253" s="23" t="s">
        <v>558</v>
      </c>
    </row>
    <row r="254" s="1" customFormat="1" ht="25.5" customHeight="1">
      <c r="B254" s="45"/>
      <c r="C254" s="216" t="s">
        <v>559</v>
      </c>
      <c r="D254" s="216" t="s">
        <v>140</v>
      </c>
      <c r="E254" s="217" t="s">
        <v>560</v>
      </c>
      <c r="F254" s="218" t="s">
        <v>561</v>
      </c>
      <c r="G254" s="219" t="s">
        <v>313</v>
      </c>
      <c r="H254" s="220">
        <v>30</v>
      </c>
      <c r="I254" s="221"/>
      <c r="J254" s="222">
        <f>ROUND(I254*H254,2)</f>
        <v>0</v>
      </c>
      <c r="K254" s="218" t="s">
        <v>144</v>
      </c>
      <c r="L254" s="71"/>
      <c r="M254" s="223" t="s">
        <v>21</v>
      </c>
      <c r="N254" s="224" t="s">
        <v>44</v>
      </c>
      <c r="O254" s="46"/>
      <c r="P254" s="225">
        <f>O254*H254</f>
        <v>0</v>
      </c>
      <c r="Q254" s="225">
        <v>0</v>
      </c>
      <c r="R254" s="225">
        <f>Q254*H254</f>
        <v>0</v>
      </c>
      <c r="S254" s="225">
        <v>0</v>
      </c>
      <c r="T254" s="226">
        <f>S254*H254</f>
        <v>0</v>
      </c>
      <c r="AR254" s="23" t="s">
        <v>210</v>
      </c>
      <c r="AT254" s="23" t="s">
        <v>140</v>
      </c>
      <c r="AU254" s="23" t="s">
        <v>146</v>
      </c>
      <c r="AY254" s="23" t="s">
        <v>137</v>
      </c>
      <c r="BE254" s="227">
        <f>IF(N254="základní",J254,0)</f>
        <v>0</v>
      </c>
      <c r="BF254" s="227">
        <f>IF(N254="snížená",J254,0)</f>
        <v>0</v>
      </c>
      <c r="BG254" s="227">
        <f>IF(N254="zákl. přenesená",J254,0)</f>
        <v>0</v>
      </c>
      <c r="BH254" s="227">
        <f>IF(N254="sníž. přenesená",J254,0)</f>
        <v>0</v>
      </c>
      <c r="BI254" s="227">
        <f>IF(N254="nulová",J254,0)</f>
        <v>0</v>
      </c>
      <c r="BJ254" s="23" t="s">
        <v>146</v>
      </c>
      <c r="BK254" s="227">
        <f>ROUND(I254*H254,2)</f>
        <v>0</v>
      </c>
      <c r="BL254" s="23" t="s">
        <v>210</v>
      </c>
      <c r="BM254" s="23" t="s">
        <v>562</v>
      </c>
    </row>
    <row r="255" s="1" customFormat="1" ht="16.5" customHeight="1">
      <c r="B255" s="45"/>
      <c r="C255" s="250" t="s">
        <v>563</v>
      </c>
      <c r="D255" s="250" t="s">
        <v>203</v>
      </c>
      <c r="E255" s="251" t="s">
        <v>564</v>
      </c>
      <c r="F255" s="252" t="s">
        <v>565</v>
      </c>
      <c r="G255" s="253" t="s">
        <v>313</v>
      </c>
      <c r="H255" s="254">
        <v>15</v>
      </c>
      <c r="I255" s="255"/>
      <c r="J255" s="256">
        <f>ROUND(I255*H255,2)</f>
        <v>0</v>
      </c>
      <c r="K255" s="252" t="s">
        <v>144</v>
      </c>
      <c r="L255" s="257"/>
      <c r="M255" s="258" t="s">
        <v>21</v>
      </c>
      <c r="N255" s="259" t="s">
        <v>44</v>
      </c>
      <c r="O255" s="46"/>
      <c r="P255" s="225">
        <f>O255*H255</f>
        <v>0</v>
      </c>
      <c r="Q255" s="225">
        <v>0.00017000000000000001</v>
      </c>
      <c r="R255" s="225">
        <f>Q255*H255</f>
        <v>0.0025500000000000002</v>
      </c>
      <c r="S255" s="225">
        <v>0</v>
      </c>
      <c r="T255" s="226">
        <f>S255*H255</f>
        <v>0</v>
      </c>
      <c r="AR255" s="23" t="s">
        <v>302</v>
      </c>
      <c r="AT255" s="23" t="s">
        <v>203</v>
      </c>
      <c r="AU255" s="23" t="s">
        <v>146</v>
      </c>
      <c r="AY255" s="23" t="s">
        <v>137</v>
      </c>
      <c r="BE255" s="227">
        <f>IF(N255="základní",J255,0)</f>
        <v>0</v>
      </c>
      <c r="BF255" s="227">
        <f>IF(N255="snížená",J255,0)</f>
        <v>0</v>
      </c>
      <c r="BG255" s="227">
        <f>IF(N255="zákl. přenesená",J255,0)</f>
        <v>0</v>
      </c>
      <c r="BH255" s="227">
        <f>IF(N255="sníž. přenesená",J255,0)</f>
        <v>0</v>
      </c>
      <c r="BI255" s="227">
        <f>IF(N255="nulová",J255,0)</f>
        <v>0</v>
      </c>
      <c r="BJ255" s="23" t="s">
        <v>146</v>
      </c>
      <c r="BK255" s="227">
        <f>ROUND(I255*H255,2)</f>
        <v>0</v>
      </c>
      <c r="BL255" s="23" t="s">
        <v>210</v>
      </c>
      <c r="BM255" s="23" t="s">
        <v>566</v>
      </c>
    </row>
    <row r="256" s="1" customFormat="1" ht="16.5" customHeight="1">
      <c r="B256" s="45"/>
      <c r="C256" s="250" t="s">
        <v>567</v>
      </c>
      <c r="D256" s="250" t="s">
        <v>203</v>
      </c>
      <c r="E256" s="251" t="s">
        <v>568</v>
      </c>
      <c r="F256" s="252" t="s">
        <v>569</v>
      </c>
      <c r="G256" s="253" t="s">
        <v>313</v>
      </c>
      <c r="H256" s="254">
        <v>5</v>
      </c>
      <c r="I256" s="255"/>
      <c r="J256" s="256">
        <f>ROUND(I256*H256,2)</f>
        <v>0</v>
      </c>
      <c r="K256" s="252" t="s">
        <v>144</v>
      </c>
      <c r="L256" s="257"/>
      <c r="M256" s="258" t="s">
        <v>21</v>
      </c>
      <c r="N256" s="259" t="s">
        <v>44</v>
      </c>
      <c r="O256" s="46"/>
      <c r="P256" s="225">
        <f>O256*H256</f>
        <v>0</v>
      </c>
      <c r="Q256" s="225">
        <v>0.00027999999999999998</v>
      </c>
      <c r="R256" s="225">
        <f>Q256*H256</f>
        <v>0.0013999999999999998</v>
      </c>
      <c r="S256" s="225">
        <v>0</v>
      </c>
      <c r="T256" s="226">
        <f>S256*H256</f>
        <v>0</v>
      </c>
      <c r="AR256" s="23" t="s">
        <v>302</v>
      </c>
      <c r="AT256" s="23" t="s">
        <v>203</v>
      </c>
      <c r="AU256" s="23" t="s">
        <v>146</v>
      </c>
      <c r="AY256" s="23" t="s">
        <v>137</v>
      </c>
      <c r="BE256" s="227">
        <f>IF(N256="základní",J256,0)</f>
        <v>0</v>
      </c>
      <c r="BF256" s="227">
        <f>IF(N256="snížená",J256,0)</f>
        <v>0</v>
      </c>
      <c r="BG256" s="227">
        <f>IF(N256="zákl. přenesená",J256,0)</f>
        <v>0</v>
      </c>
      <c r="BH256" s="227">
        <f>IF(N256="sníž. přenesená",J256,0)</f>
        <v>0</v>
      </c>
      <c r="BI256" s="227">
        <f>IF(N256="nulová",J256,0)</f>
        <v>0</v>
      </c>
      <c r="BJ256" s="23" t="s">
        <v>146</v>
      </c>
      <c r="BK256" s="227">
        <f>ROUND(I256*H256,2)</f>
        <v>0</v>
      </c>
      <c r="BL256" s="23" t="s">
        <v>210</v>
      </c>
      <c r="BM256" s="23" t="s">
        <v>570</v>
      </c>
    </row>
    <row r="257" s="1" customFormat="1" ht="25.5" customHeight="1">
      <c r="B257" s="45"/>
      <c r="C257" s="216" t="s">
        <v>571</v>
      </c>
      <c r="D257" s="216" t="s">
        <v>140</v>
      </c>
      <c r="E257" s="217" t="s">
        <v>572</v>
      </c>
      <c r="F257" s="218" t="s">
        <v>573</v>
      </c>
      <c r="G257" s="219" t="s">
        <v>200</v>
      </c>
      <c r="H257" s="220">
        <v>1</v>
      </c>
      <c r="I257" s="221"/>
      <c r="J257" s="222">
        <f>ROUND(I257*H257,2)</f>
        <v>0</v>
      </c>
      <c r="K257" s="218" t="s">
        <v>144</v>
      </c>
      <c r="L257" s="71"/>
      <c r="M257" s="223" t="s">
        <v>21</v>
      </c>
      <c r="N257" s="224" t="s">
        <v>44</v>
      </c>
      <c r="O257" s="46"/>
      <c r="P257" s="225">
        <f>O257*H257</f>
        <v>0</v>
      </c>
      <c r="Q257" s="225">
        <v>0</v>
      </c>
      <c r="R257" s="225">
        <f>Q257*H257</f>
        <v>0</v>
      </c>
      <c r="S257" s="225">
        <v>0</v>
      </c>
      <c r="T257" s="226">
        <f>S257*H257</f>
        <v>0</v>
      </c>
      <c r="AR257" s="23" t="s">
        <v>210</v>
      </c>
      <c r="AT257" s="23" t="s">
        <v>140</v>
      </c>
      <c r="AU257" s="23" t="s">
        <v>146</v>
      </c>
      <c r="AY257" s="23" t="s">
        <v>137</v>
      </c>
      <c r="BE257" s="227">
        <f>IF(N257="základní",J257,0)</f>
        <v>0</v>
      </c>
      <c r="BF257" s="227">
        <f>IF(N257="snížená",J257,0)</f>
        <v>0</v>
      </c>
      <c r="BG257" s="227">
        <f>IF(N257="zákl. přenesená",J257,0)</f>
        <v>0</v>
      </c>
      <c r="BH257" s="227">
        <f>IF(N257="sníž. přenesená",J257,0)</f>
        <v>0</v>
      </c>
      <c r="BI257" s="227">
        <f>IF(N257="nulová",J257,0)</f>
        <v>0</v>
      </c>
      <c r="BJ257" s="23" t="s">
        <v>146</v>
      </c>
      <c r="BK257" s="227">
        <f>ROUND(I257*H257,2)</f>
        <v>0</v>
      </c>
      <c r="BL257" s="23" t="s">
        <v>210</v>
      </c>
      <c r="BM257" s="23" t="s">
        <v>574</v>
      </c>
    </row>
    <row r="258" s="1" customFormat="1" ht="16.5" customHeight="1">
      <c r="B258" s="45"/>
      <c r="C258" s="250" t="s">
        <v>575</v>
      </c>
      <c r="D258" s="250" t="s">
        <v>203</v>
      </c>
      <c r="E258" s="251" t="s">
        <v>576</v>
      </c>
      <c r="F258" s="252" t="s">
        <v>577</v>
      </c>
      <c r="G258" s="253" t="s">
        <v>200</v>
      </c>
      <c r="H258" s="254">
        <v>1</v>
      </c>
      <c r="I258" s="255"/>
      <c r="J258" s="256">
        <f>ROUND(I258*H258,2)</f>
        <v>0</v>
      </c>
      <c r="K258" s="252" t="s">
        <v>144</v>
      </c>
      <c r="L258" s="257"/>
      <c r="M258" s="258" t="s">
        <v>21</v>
      </c>
      <c r="N258" s="259" t="s">
        <v>44</v>
      </c>
      <c r="O258" s="46"/>
      <c r="P258" s="225">
        <f>O258*H258</f>
        <v>0</v>
      </c>
      <c r="Q258" s="225">
        <v>0.016899999999999998</v>
      </c>
      <c r="R258" s="225">
        <f>Q258*H258</f>
        <v>0.016899999999999998</v>
      </c>
      <c r="S258" s="225">
        <v>0</v>
      </c>
      <c r="T258" s="226">
        <f>S258*H258</f>
        <v>0</v>
      </c>
      <c r="AR258" s="23" t="s">
        <v>302</v>
      </c>
      <c r="AT258" s="23" t="s">
        <v>203</v>
      </c>
      <c r="AU258" s="23" t="s">
        <v>146</v>
      </c>
      <c r="AY258" s="23" t="s">
        <v>137</v>
      </c>
      <c r="BE258" s="227">
        <f>IF(N258="základní",J258,0)</f>
        <v>0</v>
      </c>
      <c r="BF258" s="227">
        <f>IF(N258="snížená",J258,0)</f>
        <v>0</v>
      </c>
      <c r="BG258" s="227">
        <f>IF(N258="zákl. přenesená",J258,0)</f>
        <v>0</v>
      </c>
      <c r="BH258" s="227">
        <f>IF(N258="sníž. přenesená",J258,0)</f>
        <v>0</v>
      </c>
      <c r="BI258" s="227">
        <f>IF(N258="nulová",J258,0)</f>
        <v>0</v>
      </c>
      <c r="BJ258" s="23" t="s">
        <v>146</v>
      </c>
      <c r="BK258" s="227">
        <f>ROUND(I258*H258,2)</f>
        <v>0</v>
      </c>
      <c r="BL258" s="23" t="s">
        <v>210</v>
      </c>
      <c r="BM258" s="23" t="s">
        <v>578</v>
      </c>
    </row>
    <row r="259" s="1" customFormat="1" ht="25.5" customHeight="1">
      <c r="B259" s="45"/>
      <c r="C259" s="216" t="s">
        <v>579</v>
      </c>
      <c r="D259" s="216" t="s">
        <v>140</v>
      </c>
      <c r="E259" s="217" t="s">
        <v>580</v>
      </c>
      <c r="F259" s="218" t="s">
        <v>581</v>
      </c>
      <c r="G259" s="219" t="s">
        <v>200</v>
      </c>
      <c r="H259" s="220">
        <v>3</v>
      </c>
      <c r="I259" s="221"/>
      <c r="J259" s="222">
        <f>ROUND(I259*H259,2)</f>
        <v>0</v>
      </c>
      <c r="K259" s="218" t="s">
        <v>144</v>
      </c>
      <c r="L259" s="71"/>
      <c r="M259" s="223" t="s">
        <v>21</v>
      </c>
      <c r="N259" s="224" t="s">
        <v>44</v>
      </c>
      <c r="O259" s="46"/>
      <c r="P259" s="225">
        <f>O259*H259</f>
        <v>0</v>
      </c>
      <c r="Q259" s="225">
        <v>0</v>
      </c>
      <c r="R259" s="225">
        <f>Q259*H259</f>
        <v>0</v>
      </c>
      <c r="S259" s="225">
        <v>0</v>
      </c>
      <c r="T259" s="226">
        <f>S259*H259</f>
        <v>0</v>
      </c>
      <c r="AR259" s="23" t="s">
        <v>210</v>
      </c>
      <c r="AT259" s="23" t="s">
        <v>140</v>
      </c>
      <c r="AU259" s="23" t="s">
        <v>146</v>
      </c>
      <c r="AY259" s="23" t="s">
        <v>137</v>
      </c>
      <c r="BE259" s="227">
        <f>IF(N259="základní",J259,0)</f>
        <v>0</v>
      </c>
      <c r="BF259" s="227">
        <f>IF(N259="snížená",J259,0)</f>
        <v>0</v>
      </c>
      <c r="BG259" s="227">
        <f>IF(N259="zákl. přenesená",J259,0)</f>
        <v>0</v>
      </c>
      <c r="BH259" s="227">
        <f>IF(N259="sníž. přenesená",J259,0)</f>
        <v>0</v>
      </c>
      <c r="BI259" s="227">
        <f>IF(N259="nulová",J259,0)</f>
        <v>0</v>
      </c>
      <c r="BJ259" s="23" t="s">
        <v>146</v>
      </c>
      <c r="BK259" s="227">
        <f>ROUND(I259*H259,2)</f>
        <v>0</v>
      </c>
      <c r="BL259" s="23" t="s">
        <v>210</v>
      </c>
      <c r="BM259" s="23" t="s">
        <v>582</v>
      </c>
    </row>
    <row r="260" s="1" customFormat="1" ht="16.5" customHeight="1">
      <c r="B260" s="45"/>
      <c r="C260" s="250" t="s">
        <v>583</v>
      </c>
      <c r="D260" s="250" t="s">
        <v>203</v>
      </c>
      <c r="E260" s="251" t="s">
        <v>584</v>
      </c>
      <c r="F260" s="252" t="s">
        <v>585</v>
      </c>
      <c r="G260" s="253" t="s">
        <v>200</v>
      </c>
      <c r="H260" s="254">
        <v>3</v>
      </c>
      <c r="I260" s="255"/>
      <c r="J260" s="256">
        <f>ROUND(I260*H260,2)</f>
        <v>0</v>
      </c>
      <c r="K260" s="252" t="s">
        <v>144</v>
      </c>
      <c r="L260" s="257"/>
      <c r="M260" s="258" t="s">
        <v>21</v>
      </c>
      <c r="N260" s="259" t="s">
        <v>44</v>
      </c>
      <c r="O260" s="46"/>
      <c r="P260" s="225">
        <f>O260*H260</f>
        <v>0</v>
      </c>
      <c r="Q260" s="225">
        <v>0.00010000000000000001</v>
      </c>
      <c r="R260" s="225">
        <f>Q260*H260</f>
        <v>0.00030000000000000003</v>
      </c>
      <c r="S260" s="225">
        <v>0</v>
      </c>
      <c r="T260" s="226">
        <f>S260*H260</f>
        <v>0</v>
      </c>
      <c r="AR260" s="23" t="s">
        <v>302</v>
      </c>
      <c r="AT260" s="23" t="s">
        <v>203</v>
      </c>
      <c r="AU260" s="23" t="s">
        <v>146</v>
      </c>
      <c r="AY260" s="23" t="s">
        <v>137</v>
      </c>
      <c r="BE260" s="227">
        <f>IF(N260="základní",J260,0)</f>
        <v>0</v>
      </c>
      <c r="BF260" s="227">
        <f>IF(N260="snížená",J260,0)</f>
        <v>0</v>
      </c>
      <c r="BG260" s="227">
        <f>IF(N260="zákl. přenesená",J260,0)</f>
        <v>0</v>
      </c>
      <c r="BH260" s="227">
        <f>IF(N260="sníž. přenesená",J260,0)</f>
        <v>0</v>
      </c>
      <c r="BI260" s="227">
        <f>IF(N260="nulová",J260,0)</f>
        <v>0</v>
      </c>
      <c r="BJ260" s="23" t="s">
        <v>146</v>
      </c>
      <c r="BK260" s="227">
        <f>ROUND(I260*H260,2)</f>
        <v>0</v>
      </c>
      <c r="BL260" s="23" t="s">
        <v>210</v>
      </c>
      <c r="BM260" s="23" t="s">
        <v>586</v>
      </c>
    </row>
    <row r="261" s="1" customFormat="1" ht="25.5" customHeight="1">
      <c r="B261" s="45"/>
      <c r="C261" s="216" t="s">
        <v>587</v>
      </c>
      <c r="D261" s="216" t="s">
        <v>140</v>
      </c>
      <c r="E261" s="217" t="s">
        <v>588</v>
      </c>
      <c r="F261" s="218" t="s">
        <v>589</v>
      </c>
      <c r="G261" s="219" t="s">
        <v>200</v>
      </c>
      <c r="H261" s="220">
        <v>2</v>
      </c>
      <c r="I261" s="221"/>
      <c r="J261" s="222">
        <f>ROUND(I261*H261,2)</f>
        <v>0</v>
      </c>
      <c r="K261" s="218" t="s">
        <v>144</v>
      </c>
      <c r="L261" s="71"/>
      <c r="M261" s="223" t="s">
        <v>21</v>
      </c>
      <c r="N261" s="224" t="s">
        <v>44</v>
      </c>
      <c r="O261" s="46"/>
      <c r="P261" s="225">
        <f>O261*H261</f>
        <v>0</v>
      </c>
      <c r="Q261" s="225">
        <v>0</v>
      </c>
      <c r="R261" s="225">
        <f>Q261*H261</f>
        <v>0</v>
      </c>
      <c r="S261" s="225">
        <v>0</v>
      </c>
      <c r="T261" s="226">
        <f>S261*H261</f>
        <v>0</v>
      </c>
      <c r="AR261" s="23" t="s">
        <v>210</v>
      </c>
      <c r="AT261" s="23" t="s">
        <v>140</v>
      </c>
      <c r="AU261" s="23" t="s">
        <v>146</v>
      </c>
      <c r="AY261" s="23" t="s">
        <v>137</v>
      </c>
      <c r="BE261" s="227">
        <f>IF(N261="základní",J261,0)</f>
        <v>0</v>
      </c>
      <c r="BF261" s="227">
        <f>IF(N261="snížená",J261,0)</f>
        <v>0</v>
      </c>
      <c r="BG261" s="227">
        <f>IF(N261="zákl. přenesená",J261,0)</f>
        <v>0</v>
      </c>
      <c r="BH261" s="227">
        <f>IF(N261="sníž. přenesená",J261,0)</f>
        <v>0</v>
      </c>
      <c r="BI261" s="227">
        <f>IF(N261="nulová",J261,0)</f>
        <v>0</v>
      </c>
      <c r="BJ261" s="23" t="s">
        <v>146</v>
      </c>
      <c r="BK261" s="227">
        <f>ROUND(I261*H261,2)</f>
        <v>0</v>
      </c>
      <c r="BL261" s="23" t="s">
        <v>210</v>
      </c>
      <c r="BM261" s="23" t="s">
        <v>590</v>
      </c>
    </row>
    <row r="262" s="1" customFormat="1" ht="16.5" customHeight="1">
      <c r="B262" s="45"/>
      <c r="C262" s="250" t="s">
        <v>591</v>
      </c>
      <c r="D262" s="250" t="s">
        <v>203</v>
      </c>
      <c r="E262" s="251" t="s">
        <v>592</v>
      </c>
      <c r="F262" s="252" t="s">
        <v>593</v>
      </c>
      <c r="G262" s="253" t="s">
        <v>200</v>
      </c>
      <c r="H262" s="254">
        <v>2</v>
      </c>
      <c r="I262" s="255"/>
      <c r="J262" s="256">
        <f>ROUND(I262*H262,2)</f>
        <v>0</v>
      </c>
      <c r="K262" s="252" t="s">
        <v>144</v>
      </c>
      <c r="L262" s="257"/>
      <c r="M262" s="258" t="s">
        <v>21</v>
      </c>
      <c r="N262" s="259" t="s">
        <v>44</v>
      </c>
      <c r="O262" s="46"/>
      <c r="P262" s="225">
        <f>O262*H262</f>
        <v>0</v>
      </c>
      <c r="Q262" s="225">
        <v>0.00027</v>
      </c>
      <c r="R262" s="225">
        <f>Q262*H262</f>
        <v>0.00054000000000000001</v>
      </c>
      <c r="S262" s="225">
        <v>0</v>
      </c>
      <c r="T262" s="226">
        <f>S262*H262</f>
        <v>0</v>
      </c>
      <c r="AR262" s="23" t="s">
        <v>302</v>
      </c>
      <c r="AT262" s="23" t="s">
        <v>203</v>
      </c>
      <c r="AU262" s="23" t="s">
        <v>146</v>
      </c>
      <c r="AY262" s="23" t="s">
        <v>137</v>
      </c>
      <c r="BE262" s="227">
        <f>IF(N262="základní",J262,0)</f>
        <v>0</v>
      </c>
      <c r="BF262" s="227">
        <f>IF(N262="snížená",J262,0)</f>
        <v>0</v>
      </c>
      <c r="BG262" s="227">
        <f>IF(N262="zákl. přenesená",J262,0)</f>
        <v>0</v>
      </c>
      <c r="BH262" s="227">
        <f>IF(N262="sníž. přenesená",J262,0)</f>
        <v>0</v>
      </c>
      <c r="BI262" s="227">
        <f>IF(N262="nulová",J262,0)</f>
        <v>0</v>
      </c>
      <c r="BJ262" s="23" t="s">
        <v>146</v>
      </c>
      <c r="BK262" s="227">
        <f>ROUND(I262*H262,2)</f>
        <v>0</v>
      </c>
      <c r="BL262" s="23" t="s">
        <v>210</v>
      </c>
      <c r="BM262" s="23" t="s">
        <v>594</v>
      </c>
    </row>
    <row r="263" s="1" customFormat="1" ht="25.5" customHeight="1">
      <c r="B263" s="45"/>
      <c r="C263" s="216" t="s">
        <v>595</v>
      </c>
      <c r="D263" s="216" t="s">
        <v>140</v>
      </c>
      <c r="E263" s="217" t="s">
        <v>596</v>
      </c>
      <c r="F263" s="218" t="s">
        <v>597</v>
      </c>
      <c r="G263" s="219" t="s">
        <v>200</v>
      </c>
      <c r="H263" s="220">
        <v>2</v>
      </c>
      <c r="I263" s="221"/>
      <c r="J263" s="222">
        <f>ROUND(I263*H263,2)</f>
        <v>0</v>
      </c>
      <c r="K263" s="218" t="s">
        <v>144</v>
      </c>
      <c r="L263" s="71"/>
      <c r="M263" s="223" t="s">
        <v>21</v>
      </c>
      <c r="N263" s="224" t="s">
        <v>44</v>
      </c>
      <c r="O263" s="46"/>
      <c r="P263" s="225">
        <f>O263*H263</f>
        <v>0</v>
      </c>
      <c r="Q263" s="225">
        <v>0</v>
      </c>
      <c r="R263" s="225">
        <f>Q263*H263</f>
        <v>0</v>
      </c>
      <c r="S263" s="225">
        <v>0</v>
      </c>
      <c r="T263" s="226">
        <f>S263*H263</f>
        <v>0</v>
      </c>
      <c r="AR263" s="23" t="s">
        <v>210</v>
      </c>
      <c r="AT263" s="23" t="s">
        <v>140</v>
      </c>
      <c r="AU263" s="23" t="s">
        <v>146</v>
      </c>
      <c r="AY263" s="23" t="s">
        <v>137</v>
      </c>
      <c r="BE263" s="227">
        <f>IF(N263="základní",J263,0)</f>
        <v>0</v>
      </c>
      <c r="BF263" s="227">
        <f>IF(N263="snížená",J263,0)</f>
        <v>0</v>
      </c>
      <c r="BG263" s="227">
        <f>IF(N263="zákl. přenesená",J263,0)</f>
        <v>0</v>
      </c>
      <c r="BH263" s="227">
        <f>IF(N263="sníž. přenesená",J263,0)</f>
        <v>0</v>
      </c>
      <c r="BI263" s="227">
        <f>IF(N263="nulová",J263,0)</f>
        <v>0</v>
      </c>
      <c r="BJ263" s="23" t="s">
        <v>146</v>
      </c>
      <c r="BK263" s="227">
        <f>ROUND(I263*H263,2)</f>
        <v>0</v>
      </c>
      <c r="BL263" s="23" t="s">
        <v>210</v>
      </c>
      <c r="BM263" s="23" t="s">
        <v>598</v>
      </c>
    </row>
    <row r="264" s="1" customFormat="1" ht="16.5" customHeight="1">
      <c r="B264" s="45"/>
      <c r="C264" s="250" t="s">
        <v>599</v>
      </c>
      <c r="D264" s="250" t="s">
        <v>203</v>
      </c>
      <c r="E264" s="251" t="s">
        <v>600</v>
      </c>
      <c r="F264" s="252" t="s">
        <v>601</v>
      </c>
      <c r="G264" s="253" t="s">
        <v>200</v>
      </c>
      <c r="H264" s="254">
        <v>2</v>
      </c>
      <c r="I264" s="255"/>
      <c r="J264" s="256">
        <f>ROUND(I264*H264,2)</f>
        <v>0</v>
      </c>
      <c r="K264" s="252" t="s">
        <v>144</v>
      </c>
      <c r="L264" s="257"/>
      <c r="M264" s="258" t="s">
        <v>21</v>
      </c>
      <c r="N264" s="259" t="s">
        <v>44</v>
      </c>
      <c r="O264" s="46"/>
      <c r="P264" s="225">
        <f>O264*H264</f>
        <v>0</v>
      </c>
      <c r="Q264" s="225">
        <v>0.00080000000000000004</v>
      </c>
      <c r="R264" s="225">
        <f>Q264*H264</f>
        <v>0.0016000000000000001</v>
      </c>
      <c r="S264" s="225">
        <v>0</v>
      </c>
      <c r="T264" s="226">
        <f>S264*H264</f>
        <v>0</v>
      </c>
      <c r="AR264" s="23" t="s">
        <v>302</v>
      </c>
      <c r="AT264" s="23" t="s">
        <v>203</v>
      </c>
      <c r="AU264" s="23" t="s">
        <v>146</v>
      </c>
      <c r="AY264" s="23" t="s">
        <v>137</v>
      </c>
      <c r="BE264" s="227">
        <f>IF(N264="základní",J264,0)</f>
        <v>0</v>
      </c>
      <c r="BF264" s="227">
        <f>IF(N264="snížená",J264,0)</f>
        <v>0</v>
      </c>
      <c r="BG264" s="227">
        <f>IF(N264="zákl. přenesená",J264,0)</f>
        <v>0</v>
      </c>
      <c r="BH264" s="227">
        <f>IF(N264="sníž. přenesená",J264,0)</f>
        <v>0</v>
      </c>
      <c r="BI264" s="227">
        <f>IF(N264="nulová",J264,0)</f>
        <v>0</v>
      </c>
      <c r="BJ264" s="23" t="s">
        <v>146</v>
      </c>
      <c r="BK264" s="227">
        <f>ROUND(I264*H264,2)</f>
        <v>0</v>
      </c>
      <c r="BL264" s="23" t="s">
        <v>210</v>
      </c>
      <c r="BM264" s="23" t="s">
        <v>602</v>
      </c>
    </row>
    <row r="265" s="1" customFormat="1" ht="16.5" customHeight="1">
      <c r="B265" s="45"/>
      <c r="C265" s="250" t="s">
        <v>603</v>
      </c>
      <c r="D265" s="250" t="s">
        <v>203</v>
      </c>
      <c r="E265" s="251" t="s">
        <v>604</v>
      </c>
      <c r="F265" s="252" t="s">
        <v>605</v>
      </c>
      <c r="G265" s="253" t="s">
        <v>313</v>
      </c>
      <c r="H265" s="254">
        <v>10</v>
      </c>
      <c r="I265" s="255"/>
      <c r="J265" s="256">
        <f>ROUND(I265*H265,2)</f>
        <v>0</v>
      </c>
      <c r="K265" s="252" t="s">
        <v>144</v>
      </c>
      <c r="L265" s="257"/>
      <c r="M265" s="258" t="s">
        <v>21</v>
      </c>
      <c r="N265" s="259" t="s">
        <v>44</v>
      </c>
      <c r="O265" s="46"/>
      <c r="P265" s="225">
        <f>O265*H265</f>
        <v>0</v>
      </c>
      <c r="Q265" s="225">
        <v>0.00012</v>
      </c>
      <c r="R265" s="225">
        <f>Q265*H265</f>
        <v>0.0012000000000000001</v>
      </c>
      <c r="S265" s="225">
        <v>0</v>
      </c>
      <c r="T265" s="226">
        <f>S265*H265</f>
        <v>0</v>
      </c>
      <c r="AR265" s="23" t="s">
        <v>302</v>
      </c>
      <c r="AT265" s="23" t="s">
        <v>203</v>
      </c>
      <c r="AU265" s="23" t="s">
        <v>146</v>
      </c>
      <c r="AY265" s="23" t="s">
        <v>137</v>
      </c>
      <c r="BE265" s="227">
        <f>IF(N265="základní",J265,0)</f>
        <v>0</v>
      </c>
      <c r="BF265" s="227">
        <f>IF(N265="snížená",J265,0)</f>
        <v>0</v>
      </c>
      <c r="BG265" s="227">
        <f>IF(N265="zákl. přenesená",J265,0)</f>
        <v>0</v>
      </c>
      <c r="BH265" s="227">
        <f>IF(N265="sníž. přenesená",J265,0)</f>
        <v>0</v>
      </c>
      <c r="BI265" s="227">
        <f>IF(N265="nulová",J265,0)</f>
        <v>0</v>
      </c>
      <c r="BJ265" s="23" t="s">
        <v>146</v>
      </c>
      <c r="BK265" s="227">
        <f>ROUND(I265*H265,2)</f>
        <v>0</v>
      </c>
      <c r="BL265" s="23" t="s">
        <v>210</v>
      </c>
      <c r="BM265" s="23" t="s">
        <v>606</v>
      </c>
    </row>
    <row r="266" s="1" customFormat="1" ht="25.5" customHeight="1">
      <c r="B266" s="45"/>
      <c r="C266" s="216" t="s">
        <v>607</v>
      </c>
      <c r="D266" s="216" t="s">
        <v>140</v>
      </c>
      <c r="E266" s="217" t="s">
        <v>608</v>
      </c>
      <c r="F266" s="218" t="s">
        <v>609</v>
      </c>
      <c r="G266" s="219" t="s">
        <v>200</v>
      </c>
      <c r="H266" s="220">
        <v>1</v>
      </c>
      <c r="I266" s="221"/>
      <c r="J266" s="222">
        <f>ROUND(I266*H266,2)</f>
        <v>0</v>
      </c>
      <c r="K266" s="218" t="s">
        <v>144</v>
      </c>
      <c r="L266" s="71"/>
      <c r="M266" s="223" t="s">
        <v>21</v>
      </c>
      <c r="N266" s="224" t="s">
        <v>44</v>
      </c>
      <c r="O266" s="46"/>
      <c r="P266" s="225">
        <f>O266*H266</f>
        <v>0</v>
      </c>
      <c r="Q266" s="225">
        <v>0</v>
      </c>
      <c r="R266" s="225">
        <f>Q266*H266</f>
        <v>0</v>
      </c>
      <c r="S266" s="225">
        <v>0</v>
      </c>
      <c r="T266" s="226">
        <f>S266*H266</f>
        <v>0</v>
      </c>
      <c r="AR266" s="23" t="s">
        <v>210</v>
      </c>
      <c r="AT266" s="23" t="s">
        <v>140</v>
      </c>
      <c r="AU266" s="23" t="s">
        <v>146</v>
      </c>
      <c r="AY266" s="23" t="s">
        <v>137</v>
      </c>
      <c r="BE266" s="227">
        <f>IF(N266="základní",J266,0)</f>
        <v>0</v>
      </c>
      <c r="BF266" s="227">
        <f>IF(N266="snížená",J266,0)</f>
        <v>0</v>
      </c>
      <c r="BG266" s="227">
        <f>IF(N266="zákl. přenesená",J266,0)</f>
        <v>0</v>
      </c>
      <c r="BH266" s="227">
        <f>IF(N266="sníž. přenesená",J266,0)</f>
        <v>0</v>
      </c>
      <c r="BI266" s="227">
        <f>IF(N266="nulová",J266,0)</f>
        <v>0</v>
      </c>
      <c r="BJ266" s="23" t="s">
        <v>146</v>
      </c>
      <c r="BK266" s="227">
        <f>ROUND(I266*H266,2)</f>
        <v>0</v>
      </c>
      <c r="BL266" s="23" t="s">
        <v>210</v>
      </c>
      <c r="BM266" s="23" t="s">
        <v>610</v>
      </c>
    </row>
    <row r="267" s="1" customFormat="1" ht="38.25" customHeight="1">
      <c r="B267" s="45"/>
      <c r="C267" s="216" t="s">
        <v>611</v>
      </c>
      <c r="D267" s="216" t="s">
        <v>140</v>
      </c>
      <c r="E267" s="217" t="s">
        <v>612</v>
      </c>
      <c r="F267" s="218" t="s">
        <v>613</v>
      </c>
      <c r="G267" s="219" t="s">
        <v>245</v>
      </c>
      <c r="H267" s="220">
        <v>0.025000000000000001</v>
      </c>
      <c r="I267" s="221"/>
      <c r="J267" s="222">
        <f>ROUND(I267*H267,2)</f>
        <v>0</v>
      </c>
      <c r="K267" s="218" t="s">
        <v>144</v>
      </c>
      <c r="L267" s="71"/>
      <c r="M267" s="223" t="s">
        <v>21</v>
      </c>
      <c r="N267" s="224" t="s">
        <v>44</v>
      </c>
      <c r="O267" s="46"/>
      <c r="P267" s="225">
        <f>O267*H267</f>
        <v>0</v>
      </c>
      <c r="Q267" s="225">
        <v>0</v>
      </c>
      <c r="R267" s="225">
        <f>Q267*H267</f>
        <v>0</v>
      </c>
      <c r="S267" s="225">
        <v>0</v>
      </c>
      <c r="T267" s="226">
        <f>S267*H267</f>
        <v>0</v>
      </c>
      <c r="AR267" s="23" t="s">
        <v>210</v>
      </c>
      <c r="AT267" s="23" t="s">
        <v>140</v>
      </c>
      <c r="AU267" s="23" t="s">
        <v>146</v>
      </c>
      <c r="AY267" s="23" t="s">
        <v>137</v>
      </c>
      <c r="BE267" s="227">
        <f>IF(N267="základní",J267,0)</f>
        <v>0</v>
      </c>
      <c r="BF267" s="227">
        <f>IF(N267="snížená",J267,0)</f>
        <v>0</v>
      </c>
      <c r="BG267" s="227">
        <f>IF(N267="zákl. přenesená",J267,0)</f>
        <v>0</v>
      </c>
      <c r="BH267" s="227">
        <f>IF(N267="sníž. přenesená",J267,0)</f>
        <v>0</v>
      </c>
      <c r="BI267" s="227">
        <f>IF(N267="nulová",J267,0)</f>
        <v>0</v>
      </c>
      <c r="BJ267" s="23" t="s">
        <v>146</v>
      </c>
      <c r="BK267" s="227">
        <f>ROUND(I267*H267,2)</f>
        <v>0</v>
      </c>
      <c r="BL267" s="23" t="s">
        <v>210</v>
      </c>
      <c r="BM267" s="23" t="s">
        <v>614</v>
      </c>
    </row>
    <row r="268" s="1" customFormat="1" ht="38.25" customHeight="1">
      <c r="B268" s="45"/>
      <c r="C268" s="216" t="s">
        <v>615</v>
      </c>
      <c r="D268" s="216" t="s">
        <v>140</v>
      </c>
      <c r="E268" s="217" t="s">
        <v>616</v>
      </c>
      <c r="F268" s="218" t="s">
        <v>617</v>
      </c>
      <c r="G268" s="219" t="s">
        <v>245</v>
      </c>
      <c r="H268" s="220">
        <v>0.025000000000000001</v>
      </c>
      <c r="I268" s="221"/>
      <c r="J268" s="222">
        <f>ROUND(I268*H268,2)</f>
        <v>0</v>
      </c>
      <c r="K268" s="218" t="s">
        <v>144</v>
      </c>
      <c r="L268" s="71"/>
      <c r="M268" s="223" t="s">
        <v>21</v>
      </c>
      <c r="N268" s="224" t="s">
        <v>44</v>
      </c>
      <c r="O268" s="46"/>
      <c r="P268" s="225">
        <f>O268*H268</f>
        <v>0</v>
      </c>
      <c r="Q268" s="225">
        <v>0</v>
      </c>
      <c r="R268" s="225">
        <f>Q268*H268</f>
        <v>0</v>
      </c>
      <c r="S268" s="225">
        <v>0</v>
      </c>
      <c r="T268" s="226">
        <f>S268*H268</f>
        <v>0</v>
      </c>
      <c r="AR268" s="23" t="s">
        <v>210</v>
      </c>
      <c r="AT268" s="23" t="s">
        <v>140</v>
      </c>
      <c r="AU268" s="23" t="s">
        <v>146</v>
      </c>
      <c r="AY268" s="23" t="s">
        <v>137</v>
      </c>
      <c r="BE268" s="227">
        <f>IF(N268="základní",J268,0)</f>
        <v>0</v>
      </c>
      <c r="BF268" s="227">
        <f>IF(N268="snížená",J268,0)</f>
        <v>0</v>
      </c>
      <c r="BG268" s="227">
        <f>IF(N268="zákl. přenesená",J268,0)</f>
        <v>0</v>
      </c>
      <c r="BH268" s="227">
        <f>IF(N268="sníž. přenesená",J268,0)</f>
        <v>0</v>
      </c>
      <c r="BI268" s="227">
        <f>IF(N268="nulová",J268,0)</f>
        <v>0</v>
      </c>
      <c r="BJ268" s="23" t="s">
        <v>146</v>
      </c>
      <c r="BK268" s="227">
        <f>ROUND(I268*H268,2)</f>
        <v>0</v>
      </c>
      <c r="BL268" s="23" t="s">
        <v>210</v>
      </c>
      <c r="BM268" s="23" t="s">
        <v>618</v>
      </c>
    </row>
    <row r="269" s="10" customFormat="1" ht="29.88" customHeight="1">
      <c r="B269" s="200"/>
      <c r="C269" s="201"/>
      <c r="D269" s="202" t="s">
        <v>71</v>
      </c>
      <c r="E269" s="214" t="s">
        <v>619</v>
      </c>
      <c r="F269" s="214" t="s">
        <v>620</v>
      </c>
      <c r="G269" s="201"/>
      <c r="H269" s="201"/>
      <c r="I269" s="204"/>
      <c r="J269" s="215">
        <f>BK269</f>
        <v>0</v>
      </c>
      <c r="K269" s="201"/>
      <c r="L269" s="206"/>
      <c r="M269" s="207"/>
      <c r="N269" s="208"/>
      <c r="O269" s="208"/>
      <c r="P269" s="209">
        <f>SUM(P270:P274)</f>
        <v>0</v>
      </c>
      <c r="Q269" s="208"/>
      <c r="R269" s="209">
        <f>SUM(R270:R274)</f>
        <v>0.01</v>
      </c>
      <c r="S269" s="208"/>
      <c r="T269" s="210">
        <f>SUM(T270:T274)</f>
        <v>0.0040000000000000001</v>
      </c>
      <c r="AR269" s="211" t="s">
        <v>146</v>
      </c>
      <c r="AT269" s="212" t="s">
        <v>71</v>
      </c>
      <c r="AU269" s="212" t="s">
        <v>80</v>
      </c>
      <c r="AY269" s="211" t="s">
        <v>137</v>
      </c>
      <c r="BK269" s="213">
        <f>SUM(BK270:BK274)</f>
        <v>0</v>
      </c>
    </row>
    <row r="270" s="1" customFormat="1" ht="25.5" customHeight="1">
      <c r="B270" s="45"/>
      <c r="C270" s="216" t="s">
        <v>621</v>
      </c>
      <c r="D270" s="216" t="s">
        <v>140</v>
      </c>
      <c r="E270" s="217" t="s">
        <v>622</v>
      </c>
      <c r="F270" s="218" t="s">
        <v>623</v>
      </c>
      <c r="G270" s="219" t="s">
        <v>200</v>
      </c>
      <c r="H270" s="220">
        <v>2</v>
      </c>
      <c r="I270" s="221"/>
      <c r="J270" s="222">
        <f>ROUND(I270*H270,2)</f>
        <v>0</v>
      </c>
      <c r="K270" s="218" t="s">
        <v>144</v>
      </c>
      <c r="L270" s="71"/>
      <c r="M270" s="223" t="s">
        <v>21</v>
      </c>
      <c r="N270" s="224" t="s">
        <v>44</v>
      </c>
      <c r="O270" s="46"/>
      <c r="P270" s="225">
        <f>O270*H270</f>
        <v>0</v>
      </c>
      <c r="Q270" s="225">
        <v>0</v>
      </c>
      <c r="R270" s="225">
        <f>Q270*H270</f>
        <v>0</v>
      </c>
      <c r="S270" s="225">
        <v>0</v>
      </c>
      <c r="T270" s="226">
        <f>S270*H270</f>
        <v>0</v>
      </c>
      <c r="AR270" s="23" t="s">
        <v>210</v>
      </c>
      <c r="AT270" s="23" t="s">
        <v>140</v>
      </c>
      <c r="AU270" s="23" t="s">
        <v>146</v>
      </c>
      <c r="AY270" s="23" t="s">
        <v>137</v>
      </c>
      <c r="BE270" s="227">
        <f>IF(N270="základní",J270,0)</f>
        <v>0</v>
      </c>
      <c r="BF270" s="227">
        <f>IF(N270="snížená",J270,0)</f>
        <v>0</v>
      </c>
      <c r="BG270" s="227">
        <f>IF(N270="zákl. přenesená",J270,0)</f>
        <v>0</v>
      </c>
      <c r="BH270" s="227">
        <f>IF(N270="sníž. přenesená",J270,0)</f>
        <v>0</v>
      </c>
      <c r="BI270" s="227">
        <f>IF(N270="nulová",J270,0)</f>
        <v>0</v>
      </c>
      <c r="BJ270" s="23" t="s">
        <v>146</v>
      </c>
      <c r="BK270" s="227">
        <f>ROUND(I270*H270,2)</f>
        <v>0</v>
      </c>
      <c r="BL270" s="23" t="s">
        <v>210</v>
      </c>
      <c r="BM270" s="23" t="s">
        <v>624</v>
      </c>
    </row>
    <row r="271" s="1" customFormat="1" ht="16.5" customHeight="1">
      <c r="B271" s="45"/>
      <c r="C271" s="250" t="s">
        <v>625</v>
      </c>
      <c r="D271" s="250" t="s">
        <v>203</v>
      </c>
      <c r="E271" s="251" t="s">
        <v>626</v>
      </c>
      <c r="F271" s="252" t="s">
        <v>627</v>
      </c>
      <c r="G271" s="253" t="s">
        <v>200</v>
      </c>
      <c r="H271" s="254">
        <v>2</v>
      </c>
      <c r="I271" s="255"/>
      <c r="J271" s="256">
        <f>ROUND(I271*H271,2)</f>
        <v>0</v>
      </c>
      <c r="K271" s="252" t="s">
        <v>21</v>
      </c>
      <c r="L271" s="257"/>
      <c r="M271" s="258" t="s">
        <v>21</v>
      </c>
      <c r="N271" s="259" t="s">
        <v>44</v>
      </c>
      <c r="O271" s="46"/>
      <c r="P271" s="225">
        <f>O271*H271</f>
        <v>0</v>
      </c>
      <c r="Q271" s="225">
        <v>0.0050000000000000001</v>
      </c>
      <c r="R271" s="225">
        <f>Q271*H271</f>
        <v>0.01</v>
      </c>
      <c r="S271" s="225">
        <v>0</v>
      </c>
      <c r="T271" s="226">
        <f>S271*H271</f>
        <v>0</v>
      </c>
      <c r="AR271" s="23" t="s">
        <v>302</v>
      </c>
      <c r="AT271" s="23" t="s">
        <v>203</v>
      </c>
      <c r="AU271" s="23" t="s">
        <v>146</v>
      </c>
      <c r="AY271" s="23" t="s">
        <v>137</v>
      </c>
      <c r="BE271" s="227">
        <f>IF(N271="základní",J271,0)</f>
        <v>0</v>
      </c>
      <c r="BF271" s="227">
        <f>IF(N271="snížená",J271,0)</f>
        <v>0</v>
      </c>
      <c r="BG271" s="227">
        <f>IF(N271="zákl. přenesená",J271,0)</f>
        <v>0</v>
      </c>
      <c r="BH271" s="227">
        <f>IF(N271="sníž. přenesená",J271,0)</f>
        <v>0</v>
      </c>
      <c r="BI271" s="227">
        <f>IF(N271="nulová",J271,0)</f>
        <v>0</v>
      </c>
      <c r="BJ271" s="23" t="s">
        <v>146</v>
      </c>
      <c r="BK271" s="227">
        <f>ROUND(I271*H271,2)</f>
        <v>0</v>
      </c>
      <c r="BL271" s="23" t="s">
        <v>210</v>
      </c>
      <c r="BM271" s="23" t="s">
        <v>628</v>
      </c>
    </row>
    <row r="272" s="1" customFormat="1" ht="25.5" customHeight="1">
      <c r="B272" s="45"/>
      <c r="C272" s="216" t="s">
        <v>629</v>
      </c>
      <c r="D272" s="216" t="s">
        <v>140</v>
      </c>
      <c r="E272" s="217" t="s">
        <v>630</v>
      </c>
      <c r="F272" s="218" t="s">
        <v>631</v>
      </c>
      <c r="G272" s="219" t="s">
        <v>200</v>
      </c>
      <c r="H272" s="220">
        <v>2</v>
      </c>
      <c r="I272" s="221"/>
      <c r="J272" s="222">
        <f>ROUND(I272*H272,2)</f>
        <v>0</v>
      </c>
      <c r="K272" s="218" t="s">
        <v>144</v>
      </c>
      <c r="L272" s="71"/>
      <c r="M272" s="223" t="s">
        <v>21</v>
      </c>
      <c r="N272" s="224" t="s">
        <v>44</v>
      </c>
      <c r="O272" s="46"/>
      <c r="P272" s="225">
        <f>O272*H272</f>
        <v>0</v>
      </c>
      <c r="Q272" s="225">
        <v>0</v>
      </c>
      <c r="R272" s="225">
        <f>Q272*H272</f>
        <v>0</v>
      </c>
      <c r="S272" s="225">
        <v>0.002</v>
      </c>
      <c r="T272" s="226">
        <f>S272*H272</f>
        <v>0.0040000000000000001</v>
      </c>
      <c r="AR272" s="23" t="s">
        <v>210</v>
      </c>
      <c r="AT272" s="23" t="s">
        <v>140</v>
      </c>
      <c r="AU272" s="23" t="s">
        <v>146</v>
      </c>
      <c r="AY272" s="23" t="s">
        <v>137</v>
      </c>
      <c r="BE272" s="227">
        <f>IF(N272="základní",J272,0)</f>
        <v>0</v>
      </c>
      <c r="BF272" s="227">
        <f>IF(N272="snížená",J272,0)</f>
        <v>0</v>
      </c>
      <c r="BG272" s="227">
        <f>IF(N272="zákl. přenesená",J272,0)</f>
        <v>0</v>
      </c>
      <c r="BH272" s="227">
        <f>IF(N272="sníž. přenesená",J272,0)</f>
        <v>0</v>
      </c>
      <c r="BI272" s="227">
        <f>IF(N272="nulová",J272,0)</f>
        <v>0</v>
      </c>
      <c r="BJ272" s="23" t="s">
        <v>146</v>
      </c>
      <c r="BK272" s="227">
        <f>ROUND(I272*H272,2)</f>
        <v>0</v>
      </c>
      <c r="BL272" s="23" t="s">
        <v>210</v>
      </c>
      <c r="BM272" s="23" t="s">
        <v>632</v>
      </c>
    </row>
    <row r="273" s="1" customFormat="1" ht="38.25" customHeight="1">
      <c r="B273" s="45"/>
      <c r="C273" s="216" t="s">
        <v>633</v>
      </c>
      <c r="D273" s="216" t="s">
        <v>140</v>
      </c>
      <c r="E273" s="217" t="s">
        <v>634</v>
      </c>
      <c r="F273" s="218" t="s">
        <v>635</v>
      </c>
      <c r="G273" s="219" t="s">
        <v>245</v>
      </c>
      <c r="H273" s="220">
        <v>0.01</v>
      </c>
      <c r="I273" s="221"/>
      <c r="J273" s="222">
        <f>ROUND(I273*H273,2)</f>
        <v>0</v>
      </c>
      <c r="K273" s="218" t="s">
        <v>144</v>
      </c>
      <c r="L273" s="71"/>
      <c r="M273" s="223" t="s">
        <v>21</v>
      </c>
      <c r="N273" s="224" t="s">
        <v>44</v>
      </c>
      <c r="O273" s="46"/>
      <c r="P273" s="225">
        <f>O273*H273</f>
        <v>0</v>
      </c>
      <c r="Q273" s="225">
        <v>0</v>
      </c>
      <c r="R273" s="225">
        <f>Q273*H273</f>
        <v>0</v>
      </c>
      <c r="S273" s="225">
        <v>0</v>
      </c>
      <c r="T273" s="226">
        <f>S273*H273</f>
        <v>0</v>
      </c>
      <c r="AR273" s="23" t="s">
        <v>210</v>
      </c>
      <c r="AT273" s="23" t="s">
        <v>140</v>
      </c>
      <c r="AU273" s="23" t="s">
        <v>146</v>
      </c>
      <c r="AY273" s="23" t="s">
        <v>137</v>
      </c>
      <c r="BE273" s="227">
        <f>IF(N273="základní",J273,0)</f>
        <v>0</v>
      </c>
      <c r="BF273" s="227">
        <f>IF(N273="snížená",J273,0)</f>
        <v>0</v>
      </c>
      <c r="BG273" s="227">
        <f>IF(N273="zákl. přenesená",J273,0)</f>
        <v>0</v>
      </c>
      <c r="BH273" s="227">
        <f>IF(N273="sníž. přenesená",J273,0)</f>
        <v>0</v>
      </c>
      <c r="BI273" s="227">
        <f>IF(N273="nulová",J273,0)</f>
        <v>0</v>
      </c>
      <c r="BJ273" s="23" t="s">
        <v>146</v>
      </c>
      <c r="BK273" s="227">
        <f>ROUND(I273*H273,2)</f>
        <v>0</v>
      </c>
      <c r="BL273" s="23" t="s">
        <v>210</v>
      </c>
      <c r="BM273" s="23" t="s">
        <v>636</v>
      </c>
    </row>
    <row r="274" s="1" customFormat="1" ht="38.25" customHeight="1">
      <c r="B274" s="45"/>
      <c r="C274" s="216" t="s">
        <v>637</v>
      </c>
      <c r="D274" s="216" t="s">
        <v>140</v>
      </c>
      <c r="E274" s="217" t="s">
        <v>638</v>
      </c>
      <c r="F274" s="218" t="s">
        <v>639</v>
      </c>
      <c r="G274" s="219" t="s">
        <v>245</v>
      </c>
      <c r="H274" s="220">
        <v>0.01</v>
      </c>
      <c r="I274" s="221"/>
      <c r="J274" s="222">
        <f>ROUND(I274*H274,2)</f>
        <v>0</v>
      </c>
      <c r="K274" s="218" t="s">
        <v>144</v>
      </c>
      <c r="L274" s="71"/>
      <c r="M274" s="223" t="s">
        <v>21</v>
      </c>
      <c r="N274" s="224" t="s">
        <v>44</v>
      </c>
      <c r="O274" s="46"/>
      <c r="P274" s="225">
        <f>O274*H274</f>
        <v>0</v>
      </c>
      <c r="Q274" s="225">
        <v>0</v>
      </c>
      <c r="R274" s="225">
        <f>Q274*H274</f>
        <v>0</v>
      </c>
      <c r="S274" s="225">
        <v>0</v>
      </c>
      <c r="T274" s="226">
        <f>S274*H274</f>
        <v>0</v>
      </c>
      <c r="AR274" s="23" t="s">
        <v>210</v>
      </c>
      <c r="AT274" s="23" t="s">
        <v>140</v>
      </c>
      <c r="AU274" s="23" t="s">
        <v>146</v>
      </c>
      <c r="AY274" s="23" t="s">
        <v>137</v>
      </c>
      <c r="BE274" s="227">
        <f>IF(N274="základní",J274,0)</f>
        <v>0</v>
      </c>
      <c r="BF274" s="227">
        <f>IF(N274="snížená",J274,0)</f>
        <v>0</v>
      </c>
      <c r="BG274" s="227">
        <f>IF(N274="zákl. přenesená",J274,0)</f>
        <v>0</v>
      </c>
      <c r="BH274" s="227">
        <f>IF(N274="sníž. přenesená",J274,0)</f>
        <v>0</v>
      </c>
      <c r="BI274" s="227">
        <f>IF(N274="nulová",J274,0)</f>
        <v>0</v>
      </c>
      <c r="BJ274" s="23" t="s">
        <v>146</v>
      </c>
      <c r="BK274" s="227">
        <f>ROUND(I274*H274,2)</f>
        <v>0</v>
      </c>
      <c r="BL274" s="23" t="s">
        <v>210</v>
      </c>
      <c r="BM274" s="23" t="s">
        <v>640</v>
      </c>
    </row>
    <row r="275" s="10" customFormat="1" ht="29.88" customHeight="1">
      <c r="B275" s="200"/>
      <c r="C275" s="201"/>
      <c r="D275" s="202" t="s">
        <v>71</v>
      </c>
      <c r="E275" s="214" t="s">
        <v>641</v>
      </c>
      <c r="F275" s="214" t="s">
        <v>642</v>
      </c>
      <c r="G275" s="201"/>
      <c r="H275" s="201"/>
      <c r="I275" s="204"/>
      <c r="J275" s="215">
        <f>BK275</f>
        <v>0</v>
      </c>
      <c r="K275" s="201"/>
      <c r="L275" s="206"/>
      <c r="M275" s="207"/>
      <c r="N275" s="208"/>
      <c r="O275" s="208"/>
      <c r="P275" s="209">
        <f>SUM(P276:P307)</f>
        <v>0</v>
      </c>
      <c r="Q275" s="208"/>
      <c r="R275" s="209">
        <f>SUM(R276:R307)</f>
        <v>0.42828518000000004</v>
      </c>
      <c r="S275" s="208"/>
      <c r="T275" s="210">
        <f>SUM(T276:T307)</f>
        <v>0</v>
      </c>
      <c r="AR275" s="211" t="s">
        <v>146</v>
      </c>
      <c r="AT275" s="212" t="s">
        <v>71</v>
      </c>
      <c r="AU275" s="212" t="s">
        <v>80</v>
      </c>
      <c r="AY275" s="211" t="s">
        <v>137</v>
      </c>
      <c r="BK275" s="213">
        <f>SUM(BK276:BK307)</f>
        <v>0</v>
      </c>
    </row>
    <row r="276" s="1" customFormat="1" ht="38.25" customHeight="1">
      <c r="B276" s="45"/>
      <c r="C276" s="216" t="s">
        <v>643</v>
      </c>
      <c r="D276" s="216" t="s">
        <v>140</v>
      </c>
      <c r="E276" s="217" t="s">
        <v>644</v>
      </c>
      <c r="F276" s="218" t="s">
        <v>645</v>
      </c>
      <c r="G276" s="219" t="s">
        <v>143</v>
      </c>
      <c r="H276" s="220">
        <v>11.531000000000001</v>
      </c>
      <c r="I276" s="221"/>
      <c r="J276" s="222">
        <f>ROUND(I276*H276,2)</f>
        <v>0</v>
      </c>
      <c r="K276" s="218" t="s">
        <v>144</v>
      </c>
      <c r="L276" s="71"/>
      <c r="M276" s="223" t="s">
        <v>21</v>
      </c>
      <c r="N276" s="224" t="s">
        <v>44</v>
      </c>
      <c r="O276" s="46"/>
      <c r="P276" s="225">
        <f>O276*H276</f>
        <v>0</v>
      </c>
      <c r="Q276" s="225">
        <v>0.025409999999999999</v>
      </c>
      <c r="R276" s="225">
        <f>Q276*H276</f>
        <v>0.29300271</v>
      </c>
      <c r="S276" s="225">
        <v>0</v>
      </c>
      <c r="T276" s="226">
        <f>S276*H276</f>
        <v>0</v>
      </c>
      <c r="AR276" s="23" t="s">
        <v>210</v>
      </c>
      <c r="AT276" s="23" t="s">
        <v>140</v>
      </c>
      <c r="AU276" s="23" t="s">
        <v>146</v>
      </c>
      <c r="AY276" s="23" t="s">
        <v>137</v>
      </c>
      <c r="BE276" s="227">
        <f>IF(N276="základní",J276,0)</f>
        <v>0</v>
      </c>
      <c r="BF276" s="227">
        <f>IF(N276="snížená",J276,0)</f>
        <v>0</v>
      </c>
      <c r="BG276" s="227">
        <f>IF(N276="zákl. přenesená",J276,0)</f>
        <v>0</v>
      </c>
      <c r="BH276" s="227">
        <f>IF(N276="sníž. přenesená",J276,0)</f>
        <v>0</v>
      </c>
      <c r="BI276" s="227">
        <f>IF(N276="nulová",J276,0)</f>
        <v>0</v>
      </c>
      <c r="BJ276" s="23" t="s">
        <v>146</v>
      </c>
      <c r="BK276" s="227">
        <f>ROUND(I276*H276,2)</f>
        <v>0</v>
      </c>
      <c r="BL276" s="23" t="s">
        <v>210</v>
      </c>
      <c r="BM276" s="23" t="s">
        <v>646</v>
      </c>
    </row>
    <row r="277" s="11" customFormat="1">
      <c r="B277" s="228"/>
      <c r="C277" s="229"/>
      <c r="D277" s="230" t="s">
        <v>148</v>
      </c>
      <c r="E277" s="231" t="s">
        <v>21</v>
      </c>
      <c r="F277" s="232" t="s">
        <v>647</v>
      </c>
      <c r="G277" s="229"/>
      <c r="H277" s="233">
        <v>2.6909999999999998</v>
      </c>
      <c r="I277" s="234"/>
      <c r="J277" s="229"/>
      <c r="K277" s="229"/>
      <c r="L277" s="235"/>
      <c r="M277" s="236"/>
      <c r="N277" s="237"/>
      <c r="O277" s="237"/>
      <c r="P277" s="237"/>
      <c r="Q277" s="237"/>
      <c r="R277" s="237"/>
      <c r="S277" s="237"/>
      <c r="T277" s="238"/>
      <c r="AT277" s="239" t="s">
        <v>148</v>
      </c>
      <c r="AU277" s="239" t="s">
        <v>146</v>
      </c>
      <c r="AV277" s="11" t="s">
        <v>146</v>
      </c>
      <c r="AW277" s="11" t="s">
        <v>36</v>
      </c>
      <c r="AX277" s="11" t="s">
        <v>72</v>
      </c>
      <c r="AY277" s="239" t="s">
        <v>137</v>
      </c>
    </row>
    <row r="278" s="11" customFormat="1">
      <c r="B278" s="228"/>
      <c r="C278" s="229"/>
      <c r="D278" s="230" t="s">
        <v>148</v>
      </c>
      <c r="E278" s="231" t="s">
        <v>21</v>
      </c>
      <c r="F278" s="232" t="s">
        <v>648</v>
      </c>
      <c r="G278" s="229"/>
      <c r="H278" s="233">
        <v>2.431</v>
      </c>
      <c r="I278" s="234"/>
      <c r="J278" s="229"/>
      <c r="K278" s="229"/>
      <c r="L278" s="235"/>
      <c r="M278" s="236"/>
      <c r="N278" s="237"/>
      <c r="O278" s="237"/>
      <c r="P278" s="237"/>
      <c r="Q278" s="237"/>
      <c r="R278" s="237"/>
      <c r="S278" s="237"/>
      <c r="T278" s="238"/>
      <c r="AT278" s="239" t="s">
        <v>148</v>
      </c>
      <c r="AU278" s="239" t="s">
        <v>146</v>
      </c>
      <c r="AV278" s="11" t="s">
        <v>146</v>
      </c>
      <c r="AW278" s="11" t="s">
        <v>36</v>
      </c>
      <c r="AX278" s="11" t="s">
        <v>72</v>
      </c>
      <c r="AY278" s="239" t="s">
        <v>137</v>
      </c>
    </row>
    <row r="279" s="11" customFormat="1">
      <c r="B279" s="228"/>
      <c r="C279" s="229"/>
      <c r="D279" s="230" t="s">
        <v>148</v>
      </c>
      <c r="E279" s="231" t="s">
        <v>21</v>
      </c>
      <c r="F279" s="232" t="s">
        <v>649</v>
      </c>
      <c r="G279" s="229"/>
      <c r="H279" s="233">
        <v>6.4089999999999998</v>
      </c>
      <c r="I279" s="234"/>
      <c r="J279" s="229"/>
      <c r="K279" s="229"/>
      <c r="L279" s="235"/>
      <c r="M279" s="236"/>
      <c r="N279" s="237"/>
      <c r="O279" s="237"/>
      <c r="P279" s="237"/>
      <c r="Q279" s="237"/>
      <c r="R279" s="237"/>
      <c r="S279" s="237"/>
      <c r="T279" s="238"/>
      <c r="AT279" s="239" t="s">
        <v>148</v>
      </c>
      <c r="AU279" s="239" t="s">
        <v>146</v>
      </c>
      <c r="AV279" s="11" t="s">
        <v>146</v>
      </c>
      <c r="AW279" s="11" t="s">
        <v>36</v>
      </c>
      <c r="AX279" s="11" t="s">
        <v>72</v>
      </c>
      <c r="AY279" s="239" t="s">
        <v>137</v>
      </c>
    </row>
    <row r="280" s="13" customFormat="1">
      <c r="B280" s="260"/>
      <c r="C280" s="261"/>
      <c r="D280" s="230" t="s">
        <v>148</v>
      </c>
      <c r="E280" s="262" t="s">
        <v>21</v>
      </c>
      <c r="F280" s="263" t="s">
        <v>217</v>
      </c>
      <c r="G280" s="261"/>
      <c r="H280" s="264">
        <v>11.531000000000001</v>
      </c>
      <c r="I280" s="265"/>
      <c r="J280" s="261"/>
      <c r="K280" s="261"/>
      <c r="L280" s="266"/>
      <c r="M280" s="267"/>
      <c r="N280" s="268"/>
      <c r="O280" s="268"/>
      <c r="P280" s="268"/>
      <c r="Q280" s="268"/>
      <c r="R280" s="268"/>
      <c r="S280" s="268"/>
      <c r="T280" s="269"/>
      <c r="AT280" s="270" t="s">
        <v>148</v>
      </c>
      <c r="AU280" s="270" t="s">
        <v>146</v>
      </c>
      <c r="AV280" s="13" t="s">
        <v>145</v>
      </c>
      <c r="AW280" s="13" t="s">
        <v>36</v>
      </c>
      <c r="AX280" s="13" t="s">
        <v>80</v>
      </c>
      <c r="AY280" s="270" t="s">
        <v>137</v>
      </c>
    </row>
    <row r="281" s="1" customFormat="1" ht="38.25" customHeight="1">
      <c r="B281" s="45"/>
      <c r="C281" s="216" t="s">
        <v>650</v>
      </c>
      <c r="D281" s="216" t="s">
        <v>140</v>
      </c>
      <c r="E281" s="217" t="s">
        <v>651</v>
      </c>
      <c r="F281" s="218" t="s">
        <v>652</v>
      </c>
      <c r="G281" s="219" t="s">
        <v>313</v>
      </c>
      <c r="H281" s="220">
        <v>33.039999999999999</v>
      </c>
      <c r="I281" s="221"/>
      <c r="J281" s="222">
        <f>ROUND(I281*H281,2)</f>
        <v>0</v>
      </c>
      <c r="K281" s="218" t="s">
        <v>144</v>
      </c>
      <c r="L281" s="71"/>
      <c r="M281" s="223" t="s">
        <v>21</v>
      </c>
      <c r="N281" s="224" t="s">
        <v>44</v>
      </c>
      <c r="O281" s="46"/>
      <c r="P281" s="225">
        <f>O281*H281</f>
        <v>0</v>
      </c>
      <c r="Q281" s="225">
        <v>4.0000000000000003E-05</v>
      </c>
      <c r="R281" s="225">
        <f>Q281*H281</f>
        <v>0.0013216</v>
      </c>
      <c r="S281" s="225">
        <v>0</v>
      </c>
      <c r="T281" s="226">
        <f>S281*H281</f>
        <v>0</v>
      </c>
      <c r="AR281" s="23" t="s">
        <v>210</v>
      </c>
      <c r="AT281" s="23" t="s">
        <v>140</v>
      </c>
      <c r="AU281" s="23" t="s">
        <v>146</v>
      </c>
      <c r="AY281" s="23" t="s">
        <v>137</v>
      </c>
      <c r="BE281" s="227">
        <f>IF(N281="základní",J281,0)</f>
        <v>0</v>
      </c>
      <c r="BF281" s="227">
        <f>IF(N281="snížená",J281,0)</f>
        <v>0</v>
      </c>
      <c r="BG281" s="227">
        <f>IF(N281="zákl. přenesená",J281,0)</f>
        <v>0</v>
      </c>
      <c r="BH281" s="227">
        <f>IF(N281="sníž. přenesená",J281,0)</f>
        <v>0</v>
      </c>
      <c r="BI281" s="227">
        <f>IF(N281="nulová",J281,0)</f>
        <v>0</v>
      </c>
      <c r="BJ281" s="23" t="s">
        <v>146</v>
      </c>
      <c r="BK281" s="227">
        <f>ROUND(I281*H281,2)</f>
        <v>0</v>
      </c>
      <c r="BL281" s="23" t="s">
        <v>210</v>
      </c>
      <c r="BM281" s="23" t="s">
        <v>653</v>
      </c>
    </row>
    <row r="282" s="11" customFormat="1">
      <c r="B282" s="228"/>
      <c r="C282" s="229"/>
      <c r="D282" s="230" t="s">
        <v>148</v>
      </c>
      <c r="E282" s="231" t="s">
        <v>21</v>
      </c>
      <c r="F282" s="232" t="s">
        <v>654</v>
      </c>
      <c r="G282" s="229"/>
      <c r="H282" s="233">
        <v>3.77</v>
      </c>
      <c r="I282" s="234"/>
      <c r="J282" s="229"/>
      <c r="K282" s="229"/>
      <c r="L282" s="235"/>
      <c r="M282" s="236"/>
      <c r="N282" s="237"/>
      <c r="O282" s="237"/>
      <c r="P282" s="237"/>
      <c r="Q282" s="237"/>
      <c r="R282" s="237"/>
      <c r="S282" s="237"/>
      <c r="T282" s="238"/>
      <c r="AT282" s="239" t="s">
        <v>148</v>
      </c>
      <c r="AU282" s="239" t="s">
        <v>146</v>
      </c>
      <c r="AV282" s="11" t="s">
        <v>146</v>
      </c>
      <c r="AW282" s="11" t="s">
        <v>36</v>
      </c>
      <c r="AX282" s="11" t="s">
        <v>72</v>
      </c>
      <c r="AY282" s="239" t="s">
        <v>137</v>
      </c>
    </row>
    <row r="283" s="11" customFormat="1">
      <c r="B283" s="228"/>
      <c r="C283" s="229"/>
      <c r="D283" s="230" t="s">
        <v>148</v>
      </c>
      <c r="E283" s="231" t="s">
        <v>21</v>
      </c>
      <c r="F283" s="232" t="s">
        <v>655</v>
      </c>
      <c r="G283" s="229"/>
      <c r="H283" s="233">
        <v>8.4700000000000006</v>
      </c>
      <c r="I283" s="234"/>
      <c r="J283" s="229"/>
      <c r="K283" s="229"/>
      <c r="L283" s="235"/>
      <c r="M283" s="236"/>
      <c r="N283" s="237"/>
      <c r="O283" s="237"/>
      <c r="P283" s="237"/>
      <c r="Q283" s="237"/>
      <c r="R283" s="237"/>
      <c r="S283" s="237"/>
      <c r="T283" s="238"/>
      <c r="AT283" s="239" t="s">
        <v>148</v>
      </c>
      <c r="AU283" s="239" t="s">
        <v>146</v>
      </c>
      <c r="AV283" s="11" t="s">
        <v>146</v>
      </c>
      <c r="AW283" s="11" t="s">
        <v>36</v>
      </c>
      <c r="AX283" s="11" t="s">
        <v>72</v>
      </c>
      <c r="AY283" s="239" t="s">
        <v>137</v>
      </c>
    </row>
    <row r="284" s="11" customFormat="1">
      <c r="B284" s="228"/>
      <c r="C284" s="229"/>
      <c r="D284" s="230" t="s">
        <v>148</v>
      </c>
      <c r="E284" s="231" t="s">
        <v>21</v>
      </c>
      <c r="F284" s="232" t="s">
        <v>656</v>
      </c>
      <c r="G284" s="229"/>
      <c r="H284" s="233">
        <v>20.800000000000001</v>
      </c>
      <c r="I284" s="234"/>
      <c r="J284" s="229"/>
      <c r="K284" s="229"/>
      <c r="L284" s="235"/>
      <c r="M284" s="236"/>
      <c r="N284" s="237"/>
      <c r="O284" s="237"/>
      <c r="P284" s="237"/>
      <c r="Q284" s="237"/>
      <c r="R284" s="237"/>
      <c r="S284" s="237"/>
      <c r="T284" s="238"/>
      <c r="AT284" s="239" t="s">
        <v>148</v>
      </c>
      <c r="AU284" s="239" t="s">
        <v>146</v>
      </c>
      <c r="AV284" s="11" t="s">
        <v>146</v>
      </c>
      <c r="AW284" s="11" t="s">
        <v>36</v>
      </c>
      <c r="AX284" s="11" t="s">
        <v>72</v>
      </c>
      <c r="AY284" s="239" t="s">
        <v>137</v>
      </c>
    </row>
    <row r="285" s="13" customFormat="1">
      <c r="B285" s="260"/>
      <c r="C285" s="261"/>
      <c r="D285" s="230" t="s">
        <v>148</v>
      </c>
      <c r="E285" s="262" t="s">
        <v>21</v>
      </c>
      <c r="F285" s="263" t="s">
        <v>217</v>
      </c>
      <c r="G285" s="261"/>
      <c r="H285" s="264">
        <v>33.039999999999999</v>
      </c>
      <c r="I285" s="265"/>
      <c r="J285" s="261"/>
      <c r="K285" s="261"/>
      <c r="L285" s="266"/>
      <c r="M285" s="267"/>
      <c r="N285" s="268"/>
      <c r="O285" s="268"/>
      <c r="P285" s="268"/>
      <c r="Q285" s="268"/>
      <c r="R285" s="268"/>
      <c r="S285" s="268"/>
      <c r="T285" s="269"/>
      <c r="AT285" s="270" t="s">
        <v>148</v>
      </c>
      <c r="AU285" s="270" t="s">
        <v>146</v>
      </c>
      <c r="AV285" s="13" t="s">
        <v>145</v>
      </c>
      <c r="AW285" s="13" t="s">
        <v>36</v>
      </c>
      <c r="AX285" s="13" t="s">
        <v>80</v>
      </c>
      <c r="AY285" s="270" t="s">
        <v>137</v>
      </c>
    </row>
    <row r="286" s="1" customFormat="1" ht="38.25" customHeight="1">
      <c r="B286" s="45"/>
      <c r="C286" s="216" t="s">
        <v>657</v>
      </c>
      <c r="D286" s="216" t="s">
        <v>140</v>
      </c>
      <c r="E286" s="217" t="s">
        <v>658</v>
      </c>
      <c r="F286" s="218" t="s">
        <v>659</v>
      </c>
      <c r="G286" s="219" t="s">
        <v>313</v>
      </c>
      <c r="H286" s="220">
        <v>13.5</v>
      </c>
      <c r="I286" s="221"/>
      <c r="J286" s="222">
        <f>ROUND(I286*H286,2)</f>
        <v>0</v>
      </c>
      <c r="K286" s="218" t="s">
        <v>144</v>
      </c>
      <c r="L286" s="71"/>
      <c r="M286" s="223" t="s">
        <v>21</v>
      </c>
      <c r="N286" s="224" t="s">
        <v>44</v>
      </c>
      <c r="O286" s="46"/>
      <c r="P286" s="225">
        <f>O286*H286</f>
        <v>0</v>
      </c>
      <c r="Q286" s="225">
        <v>0.00014999999999999999</v>
      </c>
      <c r="R286" s="225">
        <f>Q286*H286</f>
        <v>0.0020249999999999999</v>
      </c>
      <c r="S286" s="225">
        <v>0</v>
      </c>
      <c r="T286" s="226">
        <f>S286*H286</f>
        <v>0</v>
      </c>
      <c r="AR286" s="23" t="s">
        <v>210</v>
      </c>
      <c r="AT286" s="23" t="s">
        <v>140</v>
      </c>
      <c r="AU286" s="23" t="s">
        <v>146</v>
      </c>
      <c r="AY286" s="23" t="s">
        <v>137</v>
      </c>
      <c r="BE286" s="227">
        <f>IF(N286="základní",J286,0)</f>
        <v>0</v>
      </c>
      <c r="BF286" s="227">
        <f>IF(N286="snížená",J286,0)</f>
        <v>0</v>
      </c>
      <c r="BG286" s="227">
        <f>IF(N286="zákl. přenesená",J286,0)</f>
        <v>0</v>
      </c>
      <c r="BH286" s="227">
        <f>IF(N286="sníž. přenesená",J286,0)</f>
        <v>0</v>
      </c>
      <c r="BI286" s="227">
        <f>IF(N286="nulová",J286,0)</f>
        <v>0</v>
      </c>
      <c r="BJ286" s="23" t="s">
        <v>146</v>
      </c>
      <c r="BK286" s="227">
        <f>ROUND(I286*H286,2)</f>
        <v>0</v>
      </c>
      <c r="BL286" s="23" t="s">
        <v>210</v>
      </c>
      <c r="BM286" s="23" t="s">
        <v>660</v>
      </c>
    </row>
    <row r="287" s="11" customFormat="1">
      <c r="B287" s="228"/>
      <c r="C287" s="229"/>
      <c r="D287" s="230" t="s">
        <v>148</v>
      </c>
      <c r="E287" s="231" t="s">
        <v>21</v>
      </c>
      <c r="F287" s="232" t="s">
        <v>661</v>
      </c>
      <c r="G287" s="229"/>
      <c r="H287" s="233">
        <v>13</v>
      </c>
      <c r="I287" s="234"/>
      <c r="J287" s="229"/>
      <c r="K287" s="229"/>
      <c r="L287" s="235"/>
      <c r="M287" s="236"/>
      <c r="N287" s="237"/>
      <c r="O287" s="237"/>
      <c r="P287" s="237"/>
      <c r="Q287" s="237"/>
      <c r="R287" s="237"/>
      <c r="S287" s="237"/>
      <c r="T287" s="238"/>
      <c r="AT287" s="239" t="s">
        <v>148</v>
      </c>
      <c r="AU287" s="239" t="s">
        <v>146</v>
      </c>
      <c r="AV287" s="11" t="s">
        <v>146</v>
      </c>
      <c r="AW287" s="11" t="s">
        <v>36</v>
      </c>
      <c r="AX287" s="11" t="s">
        <v>72</v>
      </c>
      <c r="AY287" s="239" t="s">
        <v>137</v>
      </c>
    </row>
    <row r="288" s="11" customFormat="1">
      <c r="B288" s="228"/>
      <c r="C288" s="229"/>
      <c r="D288" s="230" t="s">
        <v>148</v>
      </c>
      <c r="E288" s="231" t="s">
        <v>21</v>
      </c>
      <c r="F288" s="232" t="s">
        <v>662</v>
      </c>
      <c r="G288" s="229"/>
      <c r="H288" s="233">
        <v>0.5</v>
      </c>
      <c r="I288" s="234"/>
      <c r="J288" s="229"/>
      <c r="K288" s="229"/>
      <c r="L288" s="235"/>
      <c r="M288" s="236"/>
      <c r="N288" s="237"/>
      <c r="O288" s="237"/>
      <c r="P288" s="237"/>
      <c r="Q288" s="237"/>
      <c r="R288" s="237"/>
      <c r="S288" s="237"/>
      <c r="T288" s="238"/>
      <c r="AT288" s="239" t="s">
        <v>148</v>
      </c>
      <c r="AU288" s="239" t="s">
        <v>146</v>
      </c>
      <c r="AV288" s="11" t="s">
        <v>146</v>
      </c>
      <c r="AW288" s="11" t="s">
        <v>36</v>
      </c>
      <c r="AX288" s="11" t="s">
        <v>72</v>
      </c>
      <c r="AY288" s="239" t="s">
        <v>137</v>
      </c>
    </row>
    <row r="289" s="13" customFormat="1">
      <c r="B289" s="260"/>
      <c r="C289" s="261"/>
      <c r="D289" s="230" t="s">
        <v>148</v>
      </c>
      <c r="E289" s="262" t="s">
        <v>21</v>
      </c>
      <c r="F289" s="263" t="s">
        <v>217</v>
      </c>
      <c r="G289" s="261"/>
      <c r="H289" s="264">
        <v>13.5</v>
      </c>
      <c r="I289" s="265"/>
      <c r="J289" s="261"/>
      <c r="K289" s="261"/>
      <c r="L289" s="266"/>
      <c r="M289" s="267"/>
      <c r="N289" s="268"/>
      <c r="O289" s="268"/>
      <c r="P289" s="268"/>
      <c r="Q289" s="268"/>
      <c r="R289" s="268"/>
      <c r="S289" s="268"/>
      <c r="T289" s="269"/>
      <c r="AT289" s="270" t="s">
        <v>148</v>
      </c>
      <c r="AU289" s="270" t="s">
        <v>146</v>
      </c>
      <c r="AV289" s="13" t="s">
        <v>145</v>
      </c>
      <c r="AW289" s="13" t="s">
        <v>36</v>
      </c>
      <c r="AX289" s="13" t="s">
        <v>80</v>
      </c>
      <c r="AY289" s="270" t="s">
        <v>137</v>
      </c>
    </row>
    <row r="290" s="1" customFormat="1" ht="25.5" customHeight="1">
      <c r="B290" s="45"/>
      <c r="C290" s="216" t="s">
        <v>663</v>
      </c>
      <c r="D290" s="216" t="s">
        <v>140</v>
      </c>
      <c r="E290" s="217" t="s">
        <v>664</v>
      </c>
      <c r="F290" s="218" t="s">
        <v>665</v>
      </c>
      <c r="G290" s="219" t="s">
        <v>143</v>
      </c>
      <c r="H290" s="220">
        <v>11.531000000000001</v>
      </c>
      <c r="I290" s="221"/>
      <c r="J290" s="222">
        <f>ROUND(I290*H290,2)</f>
        <v>0</v>
      </c>
      <c r="K290" s="218" t="s">
        <v>144</v>
      </c>
      <c r="L290" s="71"/>
      <c r="M290" s="223" t="s">
        <v>21</v>
      </c>
      <c r="N290" s="224" t="s">
        <v>44</v>
      </c>
      <c r="O290" s="46"/>
      <c r="P290" s="225">
        <f>O290*H290</f>
        <v>0</v>
      </c>
      <c r="Q290" s="225">
        <v>0</v>
      </c>
      <c r="R290" s="225">
        <f>Q290*H290</f>
        <v>0</v>
      </c>
      <c r="S290" s="225">
        <v>0</v>
      </c>
      <c r="T290" s="226">
        <f>S290*H290</f>
        <v>0</v>
      </c>
      <c r="AR290" s="23" t="s">
        <v>210</v>
      </c>
      <c r="AT290" s="23" t="s">
        <v>140</v>
      </c>
      <c r="AU290" s="23" t="s">
        <v>146</v>
      </c>
      <c r="AY290" s="23" t="s">
        <v>137</v>
      </c>
      <c r="BE290" s="227">
        <f>IF(N290="základní",J290,0)</f>
        <v>0</v>
      </c>
      <c r="BF290" s="227">
        <f>IF(N290="snížená",J290,0)</f>
        <v>0</v>
      </c>
      <c r="BG290" s="227">
        <f>IF(N290="zákl. přenesená",J290,0)</f>
        <v>0</v>
      </c>
      <c r="BH290" s="227">
        <f>IF(N290="sníž. přenesená",J290,0)</f>
        <v>0</v>
      </c>
      <c r="BI290" s="227">
        <f>IF(N290="nulová",J290,0)</f>
        <v>0</v>
      </c>
      <c r="BJ290" s="23" t="s">
        <v>146</v>
      </c>
      <c r="BK290" s="227">
        <f>ROUND(I290*H290,2)</f>
        <v>0</v>
      </c>
      <c r="BL290" s="23" t="s">
        <v>210</v>
      </c>
      <c r="BM290" s="23" t="s">
        <v>666</v>
      </c>
    </row>
    <row r="291" s="1" customFormat="1" ht="25.5" customHeight="1">
      <c r="B291" s="45"/>
      <c r="C291" s="216" t="s">
        <v>667</v>
      </c>
      <c r="D291" s="216" t="s">
        <v>140</v>
      </c>
      <c r="E291" s="217" t="s">
        <v>668</v>
      </c>
      <c r="F291" s="218" t="s">
        <v>669</v>
      </c>
      <c r="G291" s="219" t="s">
        <v>143</v>
      </c>
      <c r="H291" s="220">
        <v>11.531000000000001</v>
      </c>
      <c r="I291" s="221"/>
      <c r="J291" s="222">
        <f>ROUND(I291*H291,2)</f>
        <v>0</v>
      </c>
      <c r="K291" s="218" t="s">
        <v>144</v>
      </c>
      <c r="L291" s="71"/>
      <c r="M291" s="223" t="s">
        <v>21</v>
      </c>
      <c r="N291" s="224" t="s">
        <v>44</v>
      </c>
      <c r="O291" s="46"/>
      <c r="P291" s="225">
        <f>O291*H291</f>
        <v>0</v>
      </c>
      <c r="Q291" s="225">
        <v>0.00069999999999999999</v>
      </c>
      <c r="R291" s="225">
        <f>Q291*H291</f>
        <v>0.0080717000000000011</v>
      </c>
      <c r="S291" s="225">
        <v>0</v>
      </c>
      <c r="T291" s="226">
        <f>S291*H291</f>
        <v>0</v>
      </c>
      <c r="AR291" s="23" t="s">
        <v>210</v>
      </c>
      <c r="AT291" s="23" t="s">
        <v>140</v>
      </c>
      <c r="AU291" s="23" t="s">
        <v>146</v>
      </c>
      <c r="AY291" s="23" t="s">
        <v>137</v>
      </c>
      <c r="BE291" s="227">
        <f>IF(N291="základní",J291,0)</f>
        <v>0</v>
      </c>
      <c r="BF291" s="227">
        <f>IF(N291="snížená",J291,0)</f>
        <v>0</v>
      </c>
      <c r="BG291" s="227">
        <f>IF(N291="zákl. přenesená",J291,0)</f>
        <v>0</v>
      </c>
      <c r="BH291" s="227">
        <f>IF(N291="sníž. přenesená",J291,0)</f>
        <v>0</v>
      </c>
      <c r="BI291" s="227">
        <f>IF(N291="nulová",J291,0)</f>
        <v>0</v>
      </c>
      <c r="BJ291" s="23" t="s">
        <v>146</v>
      </c>
      <c r="BK291" s="227">
        <f>ROUND(I291*H291,2)</f>
        <v>0</v>
      </c>
      <c r="BL291" s="23" t="s">
        <v>210</v>
      </c>
      <c r="BM291" s="23" t="s">
        <v>670</v>
      </c>
    </row>
    <row r="292" s="1" customFormat="1" ht="25.5" customHeight="1">
      <c r="B292" s="45"/>
      <c r="C292" s="216" t="s">
        <v>671</v>
      </c>
      <c r="D292" s="216" t="s">
        <v>140</v>
      </c>
      <c r="E292" s="217" t="s">
        <v>672</v>
      </c>
      <c r="F292" s="218" t="s">
        <v>673</v>
      </c>
      <c r="G292" s="219" t="s">
        <v>143</v>
      </c>
      <c r="H292" s="220">
        <v>31.055</v>
      </c>
      <c r="I292" s="221"/>
      <c r="J292" s="222">
        <f>ROUND(I292*H292,2)</f>
        <v>0</v>
      </c>
      <c r="K292" s="218" t="s">
        <v>144</v>
      </c>
      <c r="L292" s="71"/>
      <c r="M292" s="223" t="s">
        <v>21</v>
      </c>
      <c r="N292" s="224" t="s">
        <v>44</v>
      </c>
      <c r="O292" s="46"/>
      <c r="P292" s="225">
        <f>O292*H292</f>
        <v>0</v>
      </c>
      <c r="Q292" s="225">
        <v>0.00020000000000000001</v>
      </c>
      <c r="R292" s="225">
        <f>Q292*H292</f>
        <v>0.0062110000000000004</v>
      </c>
      <c r="S292" s="225">
        <v>0</v>
      </c>
      <c r="T292" s="226">
        <f>S292*H292</f>
        <v>0</v>
      </c>
      <c r="AR292" s="23" t="s">
        <v>210</v>
      </c>
      <c r="AT292" s="23" t="s">
        <v>140</v>
      </c>
      <c r="AU292" s="23" t="s">
        <v>146</v>
      </c>
      <c r="AY292" s="23" t="s">
        <v>137</v>
      </c>
      <c r="BE292" s="227">
        <f>IF(N292="základní",J292,0)</f>
        <v>0</v>
      </c>
      <c r="BF292" s="227">
        <f>IF(N292="snížená",J292,0)</f>
        <v>0</v>
      </c>
      <c r="BG292" s="227">
        <f>IF(N292="zákl. přenesená",J292,0)</f>
        <v>0</v>
      </c>
      <c r="BH292" s="227">
        <f>IF(N292="sníž. přenesená",J292,0)</f>
        <v>0</v>
      </c>
      <c r="BI292" s="227">
        <f>IF(N292="nulová",J292,0)</f>
        <v>0</v>
      </c>
      <c r="BJ292" s="23" t="s">
        <v>146</v>
      </c>
      <c r="BK292" s="227">
        <f>ROUND(I292*H292,2)</f>
        <v>0</v>
      </c>
      <c r="BL292" s="23" t="s">
        <v>210</v>
      </c>
      <c r="BM292" s="23" t="s">
        <v>674</v>
      </c>
    </row>
    <row r="293" s="11" customFormat="1">
      <c r="B293" s="228"/>
      <c r="C293" s="229"/>
      <c r="D293" s="230" t="s">
        <v>148</v>
      </c>
      <c r="E293" s="231" t="s">
        <v>21</v>
      </c>
      <c r="F293" s="232" t="s">
        <v>675</v>
      </c>
      <c r="G293" s="229"/>
      <c r="H293" s="233">
        <v>23.062000000000001</v>
      </c>
      <c r="I293" s="234"/>
      <c r="J293" s="229"/>
      <c r="K293" s="229"/>
      <c r="L293" s="235"/>
      <c r="M293" s="236"/>
      <c r="N293" s="237"/>
      <c r="O293" s="237"/>
      <c r="P293" s="237"/>
      <c r="Q293" s="237"/>
      <c r="R293" s="237"/>
      <c r="S293" s="237"/>
      <c r="T293" s="238"/>
      <c r="AT293" s="239" t="s">
        <v>148</v>
      </c>
      <c r="AU293" s="239" t="s">
        <v>146</v>
      </c>
      <c r="AV293" s="11" t="s">
        <v>146</v>
      </c>
      <c r="AW293" s="11" t="s">
        <v>36</v>
      </c>
      <c r="AX293" s="11" t="s">
        <v>72</v>
      </c>
      <c r="AY293" s="239" t="s">
        <v>137</v>
      </c>
    </row>
    <row r="294" s="11" customFormat="1">
      <c r="B294" s="228"/>
      <c r="C294" s="229"/>
      <c r="D294" s="230" t="s">
        <v>148</v>
      </c>
      <c r="E294" s="231" t="s">
        <v>21</v>
      </c>
      <c r="F294" s="232" t="s">
        <v>676</v>
      </c>
      <c r="G294" s="229"/>
      <c r="H294" s="233">
        <v>4.8730000000000002</v>
      </c>
      <c r="I294" s="234"/>
      <c r="J294" s="229"/>
      <c r="K294" s="229"/>
      <c r="L294" s="235"/>
      <c r="M294" s="236"/>
      <c r="N294" s="237"/>
      <c r="O294" s="237"/>
      <c r="P294" s="237"/>
      <c r="Q294" s="237"/>
      <c r="R294" s="237"/>
      <c r="S294" s="237"/>
      <c r="T294" s="238"/>
      <c r="AT294" s="239" t="s">
        <v>148</v>
      </c>
      <c r="AU294" s="239" t="s">
        <v>146</v>
      </c>
      <c r="AV294" s="11" t="s">
        <v>146</v>
      </c>
      <c r="AW294" s="11" t="s">
        <v>36</v>
      </c>
      <c r="AX294" s="11" t="s">
        <v>72</v>
      </c>
      <c r="AY294" s="239" t="s">
        <v>137</v>
      </c>
    </row>
    <row r="295" s="11" customFormat="1">
      <c r="B295" s="228"/>
      <c r="C295" s="229"/>
      <c r="D295" s="230" t="s">
        <v>148</v>
      </c>
      <c r="E295" s="231" t="s">
        <v>21</v>
      </c>
      <c r="F295" s="232" t="s">
        <v>677</v>
      </c>
      <c r="G295" s="229"/>
      <c r="H295" s="233">
        <v>3.1200000000000001</v>
      </c>
      <c r="I295" s="234"/>
      <c r="J295" s="229"/>
      <c r="K295" s="229"/>
      <c r="L295" s="235"/>
      <c r="M295" s="236"/>
      <c r="N295" s="237"/>
      <c r="O295" s="237"/>
      <c r="P295" s="237"/>
      <c r="Q295" s="237"/>
      <c r="R295" s="237"/>
      <c r="S295" s="237"/>
      <c r="T295" s="238"/>
      <c r="AT295" s="239" t="s">
        <v>148</v>
      </c>
      <c r="AU295" s="239" t="s">
        <v>146</v>
      </c>
      <c r="AV295" s="11" t="s">
        <v>146</v>
      </c>
      <c r="AW295" s="11" t="s">
        <v>36</v>
      </c>
      <c r="AX295" s="11" t="s">
        <v>72</v>
      </c>
      <c r="AY295" s="239" t="s">
        <v>137</v>
      </c>
    </row>
    <row r="296" s="13" customFormat="1">
      <c r="B296" s="260"/>
      <c r="C296" s="261"/>
      <c r="D296" s="230" t="s">
        <v>148</v>
      </c>
      <c r="E296" s="262" t="s">
        <v>21</v>
      </c>
      <c r="F296" s="263" t="s">
        <v>217</v>
      </c>
      <c r="G296" s="261"/>
      <c r="H296" s="264">
        <v>31.055</v>
      </c>
      <c r="I296" s="265"/>
      <c r="J296" s="261"/>
      <c r="K296" s="261"/>
      <c r="L296" s="266"/>
      <c r="M296" s="267"/>
      <c r="N296" s="268"/>
      <c r="O296" s="268"/>
      <c r="P296" s="268"/>
      <c r="Q296" s="268"/>
      <c r="R296" s="268"/>
      <c r="S296" s="268"/>
      <c r="T296" s="269"/>
      <c r="AT296" s="270" t="s">
        <v>148</v>
      </c>
      <c r="AU296" s="270" t="s">
        <v>146</v>
      </c>
      <c r="AV296" s="13" t="s">
        <v>145</v>
      </c>
      <c r="AW296" s="13" t="s">
        <v>36</v>
      </c>
      <c r="AX296" s="13" t="s">
        <v>80</v>
      </c>
      <c r="AY296" s="270" t="s">
        <v>137</v>
      </c>
    </row>
    <row r="297" s="1" customFormat="1" ht="38.25" customHeight="1">
      <c r="B297" s="45"/>
      <c r="C297" s="216" t="s">
        <v>678</v>
      </c>
      <c r="D297" s="216" t="s">
        <v>140</v>
      </c>
      <c r="E297" s="217" t="s">
        <v>679</v>
      </c>
      <c r="F297" s="218" t="s">
        <v>680</v>
      </c>
      <c r="G297" s="219" t="s">
        <v>143</v>
      </c>
      <c r="H297" s="220">
        <v>4.8730000000000002</v>
      </c>
      <c r="I297" s="221"/>
      <c r="J297" s="222">
        <f>ROUND(I297*H297,2)</f>
        <v>0</v>
      </c>
      <c r="K297" s="218" t="s">
        <v>144</v>
      </c>
      <c r="L297" s="71"/>
      <c r="M297" s="223" t="s">
        <v>21</v>
      </c>
      <c r="N297" s="224" t="s">
        <v>44</v>
      </c>
      <c r="O297" s="46"/>
      <c r="P297" s="225">
        <f>O297*H297</f>
        <v>0</v>
      </c>
      <c r="Q297" s="225">
        <v>0.016289999999999999</v>
      </c>
      <c r="R297" s="225">
        <f>Q297*H297</f>
        <v>0.079381170000000001</v>
      </c>
      <c r="S297" s="225">
        <v>0</v>
      </c>
      <c r="T297" s="226">
        <f>S297*H297</f>
        <v>0</v>
      </c>
      <c r="AR297" s="23" t="s">
        <v>210</v>
      </c>
      <c r="AT297" s="23" t="s">
        <v>140</v>
      </c>
      <c r="AU297" s="23" t="s">
        <v>146</v>
      </c>
      <c r="AY297" s="23" t="s">
        <v>137</v>
      </c>
      <c r="BE297" s="227">
        <f>IF(N297="základní",J297,0)</f>
        <v>0</v>
      </c>
      <c r="BF297" s="227">
        <f>IF(N297="snížená",J297,0)</f>
        <v>0</v>
      </c>
      <c r="BG297" s="227">
        <f>IF(N297="zákl. přenesená",J297,0)</f>
        <v>0</v>
      </c>
      <c r="BH297" s="227">
        <f>IF(N297="sníž. přenesená",J297,0)</f>
        <v>0</v>
      </c>
      <c r="BI297" s="227">
        <f>IF(N297="nulová",J297,0)</f>
        <v>0</v>
      </c>
      <c r="BJ297" s="23" t="s">
        <v>146</v>
      </c>
      <c r="BK297" s="227">
        <f>ROUND(I297*H297,2)</f>
        <v>0</v>
      </c>
      <c r="BL297" s="23" t="s">
        <v>210</v>
      </c>
      <c r="BM297" s="23" t="s">
        <v>681</v>
      </c>
    </row>
    <row r="298" s="12" customFormat="1">
      <c r="B298" s="240"/>
      <c r="C298" s="241"/>
      <c r="D298" s="230" t="s">
        <v>148</v>
      </c>
      <c r="E298" s="242" t="s">
        <v>21</v>
      </c>
      <c r="F298" s="243" t="s">
        <v>682</v>
      </c>
      <c r="G298" s="241"/>
      <c r="H298" s="242" t="s">
        <v>21</v>
      </c>
      <c r="I298" s="244"/>
      <c r="J298" s="241"/>
      <c r="K298" s="241"/>
      <c r="L298" s="245"/>
      <c r="M298" s="246"/>
      <c r="N298" s="247"/>
      <c r="O298" s="247"/>
      <c r="P298" s="247"/>
      <c r="Q298" s="247"/>
      <c r="R298" s="247"/>
      <c r="S298" s="247"/>
      <c r="T298" s="248"/>
      <c r="AT298" s="249" t="s">
        <v>148</v>
      </c>
      <c r="AU298" s="249" t="s">
        <v>146</v>
      </c>
      <c r="AV298" s="12" t="s">
        <v>80</v>
      </c>
      <c r="AW298" s="12" t="s">
        <v>36</v>
      </c>
      <c r="AX298" s="12" t="s">
        <v>72</v>
      </c>
      <c r="AY298" s="249" t="s">
        <v>137</v>
      </c>
    </row>
    <row r="299" s="11" customFormat="1">
      <c r="B299" s="228"/>
      <c r="C299" s="229"/>
      <c r="D299" s="230" t="s">
        <v>148</v>
      </c>
      <c r="E299" s="231" t="s">
        <v>21</v>
      </c>
      <c r="F299" s="232" t="s">
        <v>683</v>
      </c>
      <c r="G299" s="229"/>
      <c r="H299" s="233">
        <v>4.173</v>
      </c>
      <c r="I299" s="234"/>
      <c r="J299" s="229"/>
      <c r="K299" s="229"/>
      <c r="L299" s="235"/>
      <c r="M299" s="236"/>
      <c r="N299" s="237"/>
      <c r="O299" s="237"/>
      <c r="P299" s="237"/>
      <c r="Q299" s="237"/>
      <c r="R299" s="237"/>
      <c r="S299" s="237"/>
      <c r="T299" s="238"/>
      <c r="AT299" s="239" t="s">
        <v>148</v>
      </c>
      <c r="AU299" s="239" t="s">
        <v>146</v>
      </c>
      <c r="AV299" s="11" t="s">
        <v>146</v>
      </c>
      <c r="AW299" s="11" t="s">
        <v>36</v>
      </c>
      <c r="AX299" s="11" t="s">
        <v>72</v>
      </c>
      <c r="AY299" s="239" t="s">
        <v>137</v>
      </c>
    </row>
    <row r="300" s="12" customFormat="1">
      <c r="B300" s="240"/>
      <c r="C300" s="241"/>
      <c r="D300" s="230" t="s">
        <v>148</v>
      </c>
      <c r="E300" s="242" t="s">
        <v>21</v>
      </c>
      <c r="F300" s="243" t="s">
        <v>684</v>
      </c>
      <c r="G300" s="241"/>
      <c r="H300" s="242" t="s">
        <v>21</v>
      </c>
      <c r="I300" s="244"/>
      <c r="J300" s="241"/>
      <c r="K300" s="241"/>
      <c r="L300" s="245"/>
      <c r="M300" s="246"/>
      <c r="N300" s="247"/>
      <c r="O300" s="247"/>
      <c r="P300" s="247"/>
      <c r="Q300" s="247"/>
      <c r="R300" s="247"/>
      <c r="S300" s="247"/>
      <c r="T300" s="248"/>
      <c r="AT300" s="249" t="s">
        <v>148</v>
      </c>
      <c r="AU300" s="249" t="s">
        <v>146</v>
      </c>
      <c r="AV300" s="12" t="s">
        <v>80</v>
      </c>
      <c r="AW300" s="12" t="s">
        <v>36</v>
      </c>
      <c r="AX300" s="12" t="s">
        <v>72</v>
      </c>
      <c r="AY300" s="249" t="s">
        <v>137</v>
      </c>
    </row>
    <row r="301" s="11" customFormat="1">
      <c r="B301" s="228"/>
      <c r="C301" s="229"/>
      <c r="D301" s="230" t="s">
        <v>148</v>
      </c>
      <c r="E301" s="231" t="s">
        <v>21</v>
      </c>
      <c r="F301" s="232" t="s">
        <v>685</v>
      </c>
      <c r="G301" s="229"/>
      <c r="H301" s="233">
        <v>0.69999999999999996</v>
      </c>
      <c r="I301" s="234"/>
      <c r="J301" s="229"/>
      <c r="K301" s="229"/>
      <c r="L301" s="235"/>
      <c r="M301" s="236"/>
      <c r="N301" s="237"/>
      <c r="O301" s="237"/>
      <c r="P301" s="237"/>
      <c r="Q301" s="237"/>
      <c r="R301" s="237"/>
      <c r="S301" s="237"/>
      <c r="T301" s="238"/>
      <c r="AT301" s="239" t="s">
        <v>148</v>
      </c>
      <c r="AU301" s="239" t="s">
        <v>146</v>
      </c>
      <c r="AV301" s="11" t="s">
        <v>146</v>
      </c>
      <c r="AW301" s="11" t="s">
        <v>36</v>
      </c>
      <c r="AX301" s="11" t="s">
        <v>72</v>
      </c>
      <c r="AY301" s="239" t="s">
        <v>137</v>
      </c>
    </row>
    <row r="302" s="13" customFormat="1">
      <c r="B302" s="260"/>
      <c r="C302" s="261"/>
      <c r="D302" s="230" t="s">
        <v>148</v>
      </c>
      <c r="E302" s="262" t="s">
        <v>21</v>
      </c>
      <c r="F302" s="263" t="s">
        <v>217</v>
      </c>
      <c r="G302" s="261"/>
      <c r="H302" s="264">
        <v>4.8730000000000002</v>
      </c>
      <c r="I302" s="265"/>
      <c r="J302" s="261"/>
      <c r="K302" s="261"/>
      <c r="L302" s="266"/>
      <c r="M302" s="267"/>
      <c r="N302" s="268"/>
      <c r="O302" s="268"/>
      <c r="P302" s="268"/>
      <c r="Q302" s="268"/>
      <c r="R302" s="268"/>
      <c r="S302" s="268"/>
      <c r="T302" s="269"/>
      <c r="AT302" s="270" t="s">
        <v>148</v>
      </c>
      <c r="AU302" s="270" t="s">
        <v>146</v>
      </c>
      <c r="AV302" s="13" t="s">
        <v>145</v>
      </c>
      <c r="AW302" s="13" t="s">
        <v>36</v>
      </c>
      <c r="AX302" s="13" t="s">
        <v>80</v>
      </c>
      <c r="AY302" s="270" t="s">
        <v>137</v>
      </c>
    </row>
    <row r="303" s="1" customFormat="1" ht="38.25" customHeight="1">
      <c r="B303" s="45"/>
      <c r="C303" s="216" t="s">
        <v>686</v>
      </c>
      <c r="D303" s="216" t="s">
        <v>140</v>
      </c>
      <c r="E303" s="217" t="s">
        <v>687</v>
      </c>
      <c r="F303" s="218" t="s">
        <v>688</v>
      </c>
      <c r="G303" s="219" t="s">
        <v>313</v>
      </c>
      <c r="H303" s="220">
        <v>2.6000000000000001</v>
      </c>
      <c r="I303" s="221"/>
      <c r="J303" s="222">
        <f>ROUND(I303*H303,2)</f>
        <v>0</v>
      </c>
      <c r="K303" s="218" t="s">
        <v>144</v>
      </c>
      <c r="L303" s="71"/>
      <c r="M303" s="223" t="s">
        <v>21</v>
      </c>
      <c r="N303" s="224" t="s">
        <v>44</v>
      </c>
      <c r="O303" s="46"/>
      <c r="P303" s="225">
        <f>O303*H303</f>
        <v>0</v>
      </c>
      <c r="Q303" s="225">
        <v>0.01472</v>
      </c>
      <c r="R303" s="225">
        <f>Q303*H303</f>
        <v>0.038272</v>
      </c>
      <c r="S303" s="225">
        <v>0</v>
      </c>
      <c r="T303" s="226">
        <f>S303*H303</f>
        <v>0</v>
      </c>
      <c r="AR303" s="23" t="s">
        <v>210</v>
      </c>
      <c r="AT303" s="23" t="s">
        <v>140</v>
      </c>
      <c r="AU303" s="23" t="s">
        <v>146</v>
      </c>
      <c r="AY303" s="23" t="s">
        <v>137</v>
      </c>
      <c r="BE303" s="227">
        <f>IF(N303="základní",J303,0)</f>
        <v>0</v>
      </c>
      <c r="BF303" s="227">
        <f>IF(N303="snížená",J303,0)</f>
        <v>0</v>
      </c>
      <c r="BG303" s="227">
        <f>IF(N303="zákl. přenesená",J303,0)</f>
        <v>0</v>
      </c>
      <c r="BH303" s="227">
        <f>IF(N303="sníž. přenesená",J303,0)</f>
        <v>0</v>
      </c>
      <c r="BI303" s="227">
        <f>IF(N303="nulová",J303,0)</f>
        <v>0</v>
      </c>
      <c r="BJ303" s="23" t="s">
        <v>146</v>
      </c>
      <c r="BK303" s="227">
        <f>ROUND(I303*H303,2)</f>
        <v>0</v>
      </c>
      <c r="BL303" s="23" t="s">
        <v>210</v>
      </c>
      <c r="BM303" s="23" t="s">
        <v>689</v>
      </c>
    </row>
    <row r="304" s="12" customFormat="1">
      <c r="B304" s="240"/>
      <c r="C304" s="241"/>
      <c r="D304" s="230" t="s">
        <v>148</v>
      </c>
      <c r="E304" s="242" t="s">
        <v>21</v>
      </c>
      <c r="F304" s="243" t="s">
        <v>690</v>
      </c>
      <c r="G304" s="241"/>
      <c r="H304" s="242" t="s">
        <v>21</v>
      </c>
      <c r="I304" s="244"/>
      <c r="J304" s="241"/>
      <c r="K304" s="241"/>
      <c r="L304" s="245"/>
      <c r="M304" s="246"/>
      <c r="N304" s="247"/>
      <c r="O304" s="247"/>
      <c r="P304" s="247"/>
      <c r="Q304" s="247"/>
      <c r="R304" s="247"/>
      <c r="S304" s="247"/>
      <c r="T304" s="248"/>
      <c r="AT304" s="249" t="s">
        <v>148</v>
      </c>
      <c r="AU304" s="249" t="s">
        <v>146</v>
      </c>
      <c r="AV304" s="12" t="s">
        <v>80</v>
      </c>
      <c r="AW304" s="12" t="s">
        <v>36</v>
      </c>
      <c r="AX304" s="12" t="s">
        <v>72</v>
      </c>
      <c r="AY304" s="249" t="s">
        <v>137</v>
      </c>
    </row>
    <row r="305" s="11" customFormat="1">
      <c r="B305" s="228"/>
      <c r="C305" s="229"/>
      <c r="D305" s="230" t="s">
        <v>148</v>
      </c>
      <c r="E305" s="231" t="s">
        <v>21</v>
      </c>
      <c r="F305" s="232" t="s">
        <v>691</v>
      </c>
      <c r="G305" s="229"/>
      <c r="H305" s="233">
        <v>2.6000000000000001</v>
      </c>
      <c r="I305" s="234"/>
      <c r="J305" s="229"/>
      <c r="K305" s="229"/>
      <c r="L305" s="235"/>
      <c r="M305" s="236"/>
      <c r="N305" s="237"/>
      <c r="O305" s="237"/>
      <c r="P305" s="237"/>
      <c r="Q305" s="237"/>
      <c r="R305" s="237"/>
      <c r="S305" s="237"/>
      <c r="T305" s="238"/>
      <c r="AT305" s="239" t="s">
        <v>148</v>
      </c>
      <c r="AU305" s="239" t="s">
        <v>146</v>
      </c>
      <c r="AV305" s="11" t="s">
        <v>146</v>
      </c>
      <c r="AW305" s="11" t="s">
        <v>36</v>
      </c>
      <c r="AX305" s="11" t="s">
        <v>80</v>
      </c>
      <c r="AY305" s="239" t="s">
        <v>137</v>
      </c>
    </row>
    <row r="306" s="1" customFormat="1" ht="51" customHeight="1">
      <c r="B306" s="45"/>
      <c r="C306" s="216" t="s">
        <v>692</v>
      </c>
      <c r="D306" s="216" t="s">
        <v>140</v>
      </c>
      <c r="E306" s="217" t="s">
        <v>693</v>
      </c>
      <c r="F306" s="218" t="s">
        <v>694</v>
      </c>
      <c r="G306" s="219" t="s">
        <v>245</v>
      </c>
      <c r="H306" s="220">
        <v>0.42799999999999999</v>
      </c>
      <c r="I306" s="221"/>
      <c r="J306" s="222">
        <f>ROUND(I306*H306,2)</f>
        <v>0</v>
      </c>
      <c r="K306" s="218" t="s">
        <v>144</v>
      </c>
      <c r="L306" s="71"/>
      <c r="M306" s="223" t="s">
        <v>21</v>
      </c>
      <c r="N306" s="224" t="s">
        <v>44</v>
      </c>
      <c r="O306" s="46"/>
      <c r="P306" s="225">
        <f>O306*H306</f>
        <v>0</v>
      </c>
      <c r="Q306" s="225">
        <v>0</v>
      </c>
      <c r="R306" s="225">
        <f>Q306*H306</f>
        <v>0</v>
      </c>
      <c r="S306" s="225">
        <v>0</v>
      </c>
      <c r="T306" s="226">
        <f>S306*H306</f>
        <v>0</v>
      </c>
      <c r="AR306" s="23" t="s">
        <v>210</v>
      </c>
      <c r="AT306" s="23" t="s">
        <v>140</v>
      </c>
      <c r="AU306" s="23" t="s">
        <v>146</v>
      </c>
      <c r="AY306" s="23" t="s">
        <v>137</v>
      </c>
      <c r="BE306" s="227">
        <f>IF(N306="základní",J306,0)</f>
        <v>0</v>
      </c>
      <c r="BF306" s="227">
        <f>IF(N306="snížená",J306,0)</f>
        <v>0</v>
      </c>
      <c r="BG306" s="227">
        <f>IF(N306="zákl. přenesená",J306,0)</f>
        <v>0</v>
      </c>
      <c r="BH306" s="227">
        <f>IF(N306="sníž. přenesená",J306,0)</f>
        <v>0</v>
      </c>
      <c r="BI306" s="227">
        <f>IF(N306="nulová",J306,0)</f>
        <v>0</v>
      </c>
      <c r="BJ306" s="23" t="s">
        <v>146</v>
      </c>
      <c r="BK306" s="227">
        <f>ROUND(I306*H306,2)</f>
        <v>0</v>
      </c>
      <c r="BL306" s="23" t="s">
        <v>210</v>
      </c>
      <c r="BM306" s="23" t="s">
        <v>695</v>
      </c>
    </row>
    <row r="307" s="1" customFormat="1" ht="38.25" customHeight="1">
      <c r="B307" s="45"/>
      <c r="C307" s="216" t="s">
        <v>696</v>
      </c>
      <c r="D307" s="216" t="s">
        <v>140</v>
      </c>
      <c r="E307" s="217" t="s">
        <v>697</v>
      </c>
      <c r="F307" s="218" t="s">
        <v>698</v>
      </c>
      <c r="G307" s="219" t="s">
        <v>245</v>
      </c>
      <c r="H307" s="220">
        <v>0.42799999999999999</v>
      </c>
      <c r="I307" s="221"/>
      <c r="J307" s="222">
        <f>ROUND(I307*H307,2)</f>
        <v>0</v>
      </c>
      <c r="K307" s="218" t="s">
        <v>144</v>
      </c>
      <c r="L307" s="71"/>
      <c r="M307" s="223" t="s">
        <v>21</v>
      </c>
      <c r="N307" s="224" t="s">
        <v>44</v>
      </c>
      <c r="O307" s="46"/>
      <c r="P307" s="225">
        <f>O307*H307</f>
        <v>0</v>
      </c>
      <c r="Q307" s="225">
        <v>0</v>
      </c>
      <c r="R307" s="225">
        <f>Q307*H307</f>
        <v>0</v>
      </c>
      <c r="S307" s="225">
        <v>0</v>
      </c>
      <c r="T307" s="226">
        <f>S307*H307</f>
        <v>0</v>
      </c>
      <c r="AR307" s="23" t="s">
        <v>210</v>
      </c>
      <c r="AT307" s="23" t="s">
        <v>140</v>
      </c>
      <c r="AU307" s="23" t="s">
        <v>146</v>
      </c>
      <c r="AY307" s="23" t="s">
        <v>137</v>
      </c>
      <c r="BE307" s="227">
        <f>IF(N307="základní",J307,0)</f>
        <v>0</v>
      </c>
      <c r="BF307" s="227">
        <f>IF(N307="snížená",J307,0)</f>
        <v>0</v>
      </c>
      <c r="BG307" s="227">
        <f>IF(N307="zákl. přenesená",J307,0)</f>
        <v>0</v>
      </c>
      <c r="BH307" s="227">
        <f>IF(N307="sníž. přenesená",J307,0)</f>
        <v>0</v>
      </c>
      <c r="BI307" s="227">
        <f>IF(N307="nulová",J307,0)</f>
        <v>0</v>
      </c>
      <c r="BJ307" s="23" t="s">
        <v>146</v>
      </c>
      <c r="BK307" s="227">
        <f>ROUND(I307*H307,2)</f>
        <v>0</v>
      </c>
      <c r="BL307" s="23" t="s">
        <v>210</v>
      </c>
      <c r="BM307" s="23" t="s">
        <v>699</v>
      </c>
    </row>
    <row r="308" s="10" customFormat="1" ht="29.88" customHeight="1">
      <c r="B308" s="200"/>
      <c r="C308" s="201"/>
      <c r="D308" s="202" t="s">
        <v>71</v>
      </c>
      <c r="E308" s="214" t="s">
        <v>700</v>
      </c>
      <c r="F308" s="214" t="s">
        <v>701</v>
      </c>
      <c r="G308" s="201"/>
      <c r="H308" s="201"/>
      <c r="I308" s="204"/>
      <c r="J308" s="215">
        <f>BK308</f>
        <v>0</v>
      </c>
      <c r="K308" s="201"/>
      <c r="L308" s="206"/>
      <c r="M308" s="207"/>
      <c r="N308" s="208"/>
      <c r="O308" s="208"/>
      <c r="P308" s="209">
        <f>SUM(P309:P324)</f>
        <v>0</v>
      </c>
      <c r="Q308" s="208"/>
      <c r="R308" s="209">
        <f>SUM(R309:R324)</f>
        <v>0.036999999999999998</v>
      </c>
      <c r="S308" s="208"/>
      <c r="T308" s="210">
        <f>SUM(T309:T324)</f>
        <v>0.10244539999999999</v>
      </c>
      <c r="AR308" s="211" t="s">
        <v>146</v>
      </c>
      <c r="AT308" s="212" t="s">
        <v>71</v>
      </c>
      <c r="AU308" s="212" t="s">
        <v>80</v>
      </c>
      <c r="AY308" s="211" t="s">
        <v>137</v>
      </c>
      <c r="BK308" s="213">
        <f>SUM(BK309:BK324)</f>
        <v>0</v>
      </c>
    </row>
    <row r="309" s="1" customFormat="1" ht="16.5" customHeight="1">
      <c r="B309" s="45"/>
      <c r="C309" s="216" t="s">
        <v>702</v>
      </c>
      <c r="D309" s="216" t="s">
        <v>140</v>
      </c>
      <c r="E309" s="217" t="s">
        <v>703</v>
      </c>
      <c r="F309" s="218" t="s">
        <v>704</v>
      </c>
      <c r="G309" s="219" t="s">
        <v>143</v>
      </c>
      <c r="H309" s="220">
        <v>4.1559999999999997</v>
      </c>
      <c r="I309" s="221"/>
      <c r="J309" s="222">
        <f>ROUND(I309*H309,2)</f>
        <v>0</v>
      </c>
      <c r="K309" s="218" t="s">
        <v>144</v>
      </c>
      <c r="L309" s="71"/>
      <c r="M309" s="223" t="s">
        <v>21</v>
      </c>
      <c r="N309" s="224" t="s">
        <v>44</v>
      </c>
      <c r="O309" s="46"/>
      <c r="P309" s="225">
        <f>O309*H309</f>
        <v>0</v>
      </c>
      <c r="Q309" s="225">
        <v>0</v>
      </c>
      <c r="R309" s="225">
        <f>Q309*H309</f>
        <v>0</v>
      </c>
      <c r="S309" s="225">
        <v>0.024649999999999998</v>
      </c>
      <c r="T309" s="226">
        <f>S309*H309</f>
        <v>0.10244539999999999</v>
      </c>
      <c r="AR309" s="23" t="s">
        <v>210</v>
      </c>
      <c r="AT309" s="23" t="s">
        <v>140</v>
      </c>
      <c r="AU309" s="23" t="s">
        <v>146</v>
      </c>
      <c r="AY309" s="23" t="s">
        <v>137</v>
      </c>
      <c r="BE309" s="227">
        <f>IF(N309="základní",J309,0)</f>
        <v>0</v>
      </c>
      <c r="BF309" s="227">
        <f>IF(N309="snížená",J309,0)</f>
        <v>0</v>
      </c>
      <c r="BG309" s="227">
        <f>IF(N309="zákl. přenesená",J309,0)</f>
        <v>0</v>
      </c>
      <c r="BH309" s="227">
        <f>IF(N309="sníž. přenesená",J309,0)</f>
        <v>0</v>
      </c>
      <c r="BI309" s="227">
        <f>IF(N309="nulová",J309,0)</f>
        <v>0</v>
      </c>
      <c r="BJ309" s="23" t="s">
        <v>146</v>
      </c>
      <c r="BK309" s="227">
        <f>ROUND(I309*H309,2)</f>
        <v>0</v>
      </c>
      <c r="BL309" s="23" t="s">
        <v>210</v>
      </c>
      <c r="BM309" s="23" t="s">
        <v>705</v>
      </c>
    </row>
    <row r="310" s="12" customFormat="1">
      <c r="B310" s="240"/>
      <c r="C310" s="241"/>
      <c r="D310" s="230" t="s">
        <v>148</v>
      </c>
      <c r="E310" s="242" t="s">
        <v>21</v>
      </c>
      <c r="F310" s="243" t="s">
        <v>706</v>
      </c>
      <c r="G310" s="241"/>
      <c r="H310" s="242" t="s">
        <v>21</v>
      </c>
      <c r="I310" s="244"/>
      <c r="J310" s="241"/>
      <c r="K310" s="241"/>
      <c r="L310" s="245"/>
      <c r="M310" s="246"/>
      <c r="N310" s="247"/>
      <c r="O310" s="247"/>
      <c r="P310" s="247"/>
      <c r="Q310" s="247"/>
      <c r="R310" s="247"/>
      <c r="S310" s="247"/>
      <c r="T310" s="248"/>
      <c r="AT310" s="249" t="s">
        <v>148</v>
      </c>
      <c r="AU310" s="249" t="s">
        <v>146</v>
      </c>
      <c r="AV310" s="12" t="s">
        <v>80</v>
      </c>
      <c r="AW310" s="12" t="s">
        <v>36</v>
      </c>
      <c r="AX310" s="12" t="s">
        <v>72</v>
      </c>
      <c r="AY310" s="249" t="s">
        <v>137</v>
      </c>
    </row>
    <row r="311" s="11" customFormat="1">
      <c r="B311" s="228"/>
      <c r="C311" s="229"/>
      <c r="D311" s="230" t="s">
        <v>148</v>
      </c>
      <c r="E311" s="231" t="s">
        <v>21</v>
      </c>
      <c r="F311" s="232" t="s">
        <v>707</v>
      </c>
      <c r="G311" s="229"/>
      <c r="H311" s="233">
        <v>0.99199999999999999</v>
      </c>
      <c r="I311" s="234"/>
      <c r="J311" s="229"/>
      <c r="K311" s="229"/>
      <c r="L311" s="235"/>
      <c r="M311" s="236"/>
      <c r="N311" s="237"/>
      <c r="O311" s="237"/>
      <c r="P311" s="237"/>
      <c r="Q311" s="237"/>
      <c r="R311" s="237"/>
      <c r="S311" s="237"/>
      <c r="T311" s="238"/>
      <c r="AT311" s="239" t="s">
        <v>148</v>
      </c>
      <c r="AU311" s="239" t="s">
        <v>146</v>
      </c>
      <c r="AV311" s="11" t="s">
        <v>146</v>
      </c>
      <c r="AW311" s="11" t="s">
        <v>36</v>
      </c>
      <c r="AX311" s="11" t="s">
        <v>72</v>
      </c>
      <c r="AY311" s="239" t="s">
        <v>137</v>
      </c>
    </row>
    <row r="312" s="11" customFormat="1">
      <c r="B312" s="228"/>
      <c r="C312" s="229"/>
      <c r="D312" s="230" t="s">
        <v>148</v>
      </c>
      <c r="E312" s="231" t="s">
        <v>21</v>
      </c>
      <c r="F312" s="232" t="s">
        <v>708</v>
      </c>
      <c r="G312" s="229"/>
      <c r="H312" s="233">
        <v>3.1640000000000001</v>
      </c>
      <c r="I312" s="234"/>
      <c r="J312" s="229"/>
      <c r="K312" s="229"/>
      <c r="L312" s="235"/>
      <c r="M312" s="236"/>
      <c r="N312" s="237"/>
      <c r="O312" s="237"/>
      <c r="P312" s="237"/>
      <c r="Q312" s="237"/>
      <c r="R312" s="237"/>
      <c r="S312" s="237"/>
      <c r="T312" s="238"/>
      <c r="AT312" s="239" t="s">
        <v>148</v>
      </c>
      <c r="AU312" s="239" t="s">
        <v>146</v>
      </c>
      <c r="AV312" s="11" t="s">
        <v>146</v>
      </c>
      <c r="AW312" s="11" t="s">
        <v>36</v>
      </c>
      <c r="AX312" s="11" t="s">
        <v>72</v>
      </c>
      <c r="AY312" s="239" t="s">
        <v>137</v>
      </c>
    </row>
    <row r="313" s="13" customFormat="1">
      <c r="B313" s="260"/>
      <c r="C313" s="261"/>
      <c r="D313" s="230" t="s">
        <v>148</v>
      </c>
      <c r="E313" s="262" t="s">
        <v>21</v>
      </c>
      <c r="F313" s="263" t="s">
        <v>217</v>
      </c>
      <c r="G313" s="261"/>
      <c r="H313" s="264">
        <v>4.1559999999999997</v>
      </c>
      <c r="I313" s="265"/>
      <c r="J313" s="261"/>
      <c r="K313" s="261"/>
      <c r="L313" s="266"/>
      <c r="M313" s="267"/>
      <c r="N313" s="268"/>
      <c r="O313" s="268"/>
      <c r="P313" s="268"/>
      <c r="Q313" s="268"/>
      <c r="R313" s="268"/>
      <c r="S313" s="268"/>
      <c r="T313" s="269"/>
      <c r="AT313" s="270" t="s">
        <v>148</v>
      </c>
      <c r="AU313" s="270" t="s">
        <v>146</v>
      </c>
      <c r="AV313" s="13" t="s">
        <v>145</v>
      </c>
      <c r="AW313" s="13" t="s">
        <v>36</v>
      </c>
      <c r="AX313" s="13" t="s">
        <v>80</v>
      </c>
      <c r="AY313" s="270" t="s">
        <v>137</v>
      </c>
    </row>
    <row r="314" s="1" customFormat="1" ht="25.5" customHeight="1">
      <c r="B314" s="45"/>
      <c r="C314" s="216" t="s">
        <v>709</v>
      </c>
      <c r="D314" s="216" t="s">
        <v>140</v>
      </c>
      <c r="E314" s="217" t="s">
        <v>710</v>
      </c>
      <c r="F314" s="218" t="s">
        <v>711</v>
      </c>
      <c r="G314" s="219" t="s">
        <v>200</v>
      </c>
      <c r="H314" s="220">
        <v>2</v>
      </c>
      <c r="I314" s="221"/>
      <c r="J314" s="222">
        <f>ROUND(I314*H314,2)</f>
        <v>0</v>
      </c>
      <c r="K314" s="218" t="s">
        <v>144</v>
      </c>
      <c r="L314" s="71"/>
      <c r="M314" s="223" t="s">
        <v>21</v>
      </c>
      <c r="N314" s="224" t="s">
        <v>44</v>
      </c>
      <c r="O314" s="46"/>
      <c r="P314" s="225">
        <f>O314*H314</f>
        <v>0</v>
      </c>
      <c r="Q314" s="225">
        <v>0</v>
      </c>
      <c r="R314" s="225">
        <f>Q314*H314</f>
        <v>0</v>
      </c>
      <c r="S314" s="225">
        <v>0</v>
      </c>
      <c r="T314" s="226">
        <f>S314*H314</f>
        <v>0</v>
      </c>
      <c r="AR314" s="23" t="s">
        <v>210</v>
      </c>
      <c r="AT314" s="23" t="s">
        <v>140</v>
      </c>
      <c r="AU314" s="23" t="s">
        <v>146</v>
      </c>
      <c r="AY314" s="23" t="s">
        <v>137</v>
      </c>
      <c r="BE314" s="227">
        <f>IF(N314="základní",J314,0)</f>
        <v>0</v>
      </c>
      <c r="BF314" s="227">
        <f>IF(N314="snížená",J314,0)</f>
        <v>0</v>
      </c>
      <c r="BG314" s="227">
        <f>IF(N314="zákl. přenesená",J314,0)</f>
        <v>0</v>
      </c>
      <c r="BH314" s="227">
        <f>IF(N314="sníž. přenesená",J314,0)</f>
        <v>0</v>
      </c>
      <c r="BI314" s="227">
        <f>IF(N314="nulová",J314,0)</f>
        <v>0</v>
      </c>
      <c r="BJ314" s="23" t="s">
        <v>146</v>
      </c>
      <c r="BK314" s="227">
        <f>ROUND(I314*H314,2)</f>
        <v>0</v>
      </c>
      <c r="BL314" s="23" t="s">
        <v>210</v>
      </c>
      <c r="BM314" s="23" t="s">
        <v>712</v>
      </c>
    </row>
    <row r="315" s="1" customFormat="1" ht="16.5" customHeight="1">
      <c r="B315" s="45"/>
      <c r="C315" s="250" t="s">
        <v>713</v>
      </c>
      <c r="D315" s="250" t="s">
        <v>203</v>
      </c>
      <c r="E315" s="251" t="s">
        <v>714</v>
      </c>
      <c r="F315" s="252" t="s">
        <v>715</v>
      </c>
      <c r="G315" s="253" t="s">
        <v>200</v>
      </c>
      <c r="H315" s="254">
        <v>2</v>
      </c>
      <c r="I315" s="255"/>
      <c r="J315" s="256">
        <f>ROUND(I315*H315,2)</f>
        <v>0</v>
      </c>
      <c r="K315" s="252" t="s">
        <v>144</v>
      </c>
      <c r="L315" s="257"/>
      <c r="M315" s="258" t="s">
        <v>21</v>
      </c>
      <c r="N315" s="259" t="s">
        <v>44</v>
      </c>
      <c r="O315" s="46"/>
      <c r="P315" s="225">
        <f>O315*H315</f>
        <v>0</v>
      </c>
      <c r="Q315" s="225">
        <v>0.0155</v>
      </c>
      <c r="R315" s="225">
        <f>Q315*H315</f>
        <v>0.031</v>
      </c>
      <c r="S315" s="225">
        <v>0</v>
      </c>
      <c r="T315" s="226">
        <f>S315*H315</f>
        <v>0</v>
      </c>
      <c r="AR315" s="23" t="s">
        <v>302</v>
      </c>
      <c r="AT315" s="23" t="s">
        <v>203</v>
      </c>
      <c r="AU315" s="23" t="s">
        <v>146</v>
      </c>
      <c r="AY315" s="23" t="s">
        <v>137</v>
      </c>
      <c r="BE315" s="227">
        <f>IF(N315="základní",J315,0)</f>
        <v>0</v>
      </c>
      <c r="BF315" s="227">
        <f>IF(N315="snížená",J315,0)</f>
        <v>0</v>
      </c>
      <c r="BG315" s="227">
        <f>IF(N315="zákl. přenesená",J315,0)</f>
        <v>0</v>
      </c>
      <c r="BH315" s="227">
        <f>IF(N315="sníž. přenesená",J315,0)</f>
        <v>0</v>
      </c>
      <c r="BI315" s="227">
        <f>IF(N315="nulová",J315,0)</f>
        <v>0</v>
      </c>
      <c r="BJ315" s="23" t="s">
        <v>146</v>
      </c>
      <c r="BK315" s="227">
        <f>ROUND(I315*H315,2)</f>
        <v>0</v>
      </c>
      <c r="BL315" s="23" t="s">
        <v>210</v>
      </c>
      <c r="BM315" s="23" t="s">
        <v>716</v>
      </c>
    </row>
    <row r="316" s="1" customFormat="1" ht="25.5" customHeight="1">
      <c r="B316" s="45"/>
      <c r="C316" s="250" t="s">
        <v>717</v>
      </c>
      <c r="D316" s="250" t="s">
        <v>203</v>
      </c>
      <c r="E316" s="251" t="s">
        <v>718</v>
      </c>
      <c r="F316" s="252" t="s">
        <v>719</v>
      </c>
      <c r="G316" s="253" t="s">
        <v>200</v>
      </c>
      <c r="H316" s="254">
        <v>2</v>
      </c>
      <c r="I316" s="255"/>
      <c r="J316" s="256">
        <f>ROUND(I316*H316,2)</f>
        <v>0</v>
      </c>
      <c r="K316" s="252" t="s">
        <v>144</v>
      </c>
      <c r="L316" s="257"/>
      <c r="M316" s="258" t="s">
        <v>21</v>
      </c>
      <c r="N316" s="259" t="s">
        <v>44</v>
      </c>
      <c r="O316" s="46"/>
      <c r="P316" s="225">
        <f>O316*H316</f>
        <v>0</v>
      </c>
      <c r="Q316" s="225">
        <v>0.0011999999999999999</v>
      </c>
      <c r="R316" s="225">
        <f>Q316*H316</f>
        <v>0.0023999999999999998</v>
      </c>
      <c r="S316" s="225">
        <v>0</v>
      </c>
      <c r="T316" s="226">
        <f>S316*H316</f>
        <v>0</v>
      </c>
      <c r="AR316" s="23" t="s">
        <v>302</v>
      </c>
      <c r="AT316" s="23" t="s">
        <v>203</v>
      </c>
      <c r="AU316" s="23" t="s">
        <v>146</v>
      </c>
      <c r="AY316" s="23" t="s">
        <v>137</v>
      </c>
      <c r="BE316" s="227">
        <f>IF(N316="základní",J316,0)</f>
        <v>0</v>
      </c>
      <c r="BF316" s="227">
        <f>IF(N316="snížená",J316,0)</f>
        <v>0</v>
      </c>
      <c r="BG316" s="227">
        <f>IF(N316="zákl. přenesená",J316,0)</f>
        <v>0</v>
      </c>
      <c r="BH316" s="227">
        <f>IF(N316="sníž. přenesená",J316,0)</f>
        <v>0</v>
      </c>
      <c r="BI316" s="227">
        <f>IF(N316="nulová",J316,0)</f>
        <v>0</v>
      </c>
      <c r="BJ316" s="23" t="s">
        <v>146</v>
      </c>
      <c r="BK316" s="227">
        <f>ROUND(I316*H316,2)</f>
        <v>0</v>
      </c>
      <c r="BL316" s="23" t="s">
        <v>210</v>
      </c>
      <c r="BM316" s="23" t="s">
        <v>720</v>
      </c>
    </row>
    <row r="317" s="1" customFormat="1" ht="16.5" customHeight="1">
      <c r="B317" s="45"/>
      <c r="C317" s="216" t="s">
        <v>721</v>
      </c>
      <c r="D317" s="216" t="s">
        <v>140</v>
      </c>
      <c r="E317" s="217" t="s">
        <v>722</v>
      </c>
      <c r="F317" s="218" t="s">
        <v>723</v>
      </c>
      <c r="G317" s="219" t="s">
        <v>200</v>
      </c>
      <c r="H317" s="220">
        <v>2</v>
      </c>
      <c r="I317" s="221"/>
      <c r="J317" s="222">
        <f>ROUND(I317*H317,2)</f>
        <v>0</v>
      </c>
      <c r="K317" s="218" t="s">
        <v>144</v>
      </c>
      <c r="L317" s="71"/>
      <c r="M317" s="223" t="s">
        <v>21</v>
      </c>
      <c r="N317" s="224" t="s">
        <v>44</v>
      </c>
      <c r="O317" s="46"/>
      <c r="P317" s="225">
        <f>O317*H317</f>
        <v>0</v>
      </c>
      <c r="Q317" s="225">
        <v>0</v>
      </c>
      <c r="R317" s="225">
        <f>Q317*H317</f>
        <v>0</v>
      </c>
      <c r="S317" s="225">
        <v>0</v>
      </c>
      <c r="T317" s="226">
        <f>S317*H317</f>
        <v>0</v>
      </c>
      <c r="AR317" s="23" t="s">
        <v>210</v>
      </c>
      <c r="AT317" s="23" t="s">
        <v>140</v>
      </c>
      <c r="AU317" s="23" t="s">
        <v>146</v>
      </c>
      <c r="AY317" s="23" t="s">
        <v>137</v>
      </c>
      <c r="BE317" s="227">
        <f>IF(N317="základní",J317,0)</f>
        <v>0</v>
      </c>
      <c r="BF317" s="227">
        <f>IF(N317="snížená",J317,0)</f>
        <v>0</v>
      </c>
      <c r="BG317" s="227">
        <f>IF(N317="zákl. přenesená",J317,0)</f>
        <v>0</v>
      </c>
      <c r="BH317" s="227">
        <f>IF(N317="sníž. přenesená",J317,0)</f>
        <v>0</v>
      </c>
      <c r="BI317" s="227">
        <f>IF(N317="nulová",J317,0)</f>
        <v>0</v>
      </c>
      <c r="BJ317" s="23" t="s">
        <v>146</v>
      </c>
      <c r="BK317" s="227">
        <f>ROUND(I317*H317,2)</f>
        <v>0</v>
      </c>
      <c r="BL317" s="23" t="s">
        <v>210</v>
      </c>
      <c r="BM317" s="23" t="s">
        <v>724</v>
      </c>
    </row>
    <row r="318" s="1" customFormat="1" ht="16.5" customHeight="1">
      <c r="B318" s="45"/>
      <c r="C318" s="250" t="s">
        <v>725</v>
      </c>
      <c r="D318" s="250" t="s">
        <v>203</v>
      </c>
      <c r="E318" s="251" t="s">
        <v>726</v>
      </c>
      <c r="F318" s="252" t="s">
        <v>727</v>
      </c>
      <c r="G318" s="253" t="s">
        <v>200</v>
      </c>
      <c r="H318" s="254">
        <v>2</v>
      </c>
      <c r="I318" s="255"/>
      <c r="J318" s="256">
        <f>ROUND(I318*H318,2)</f>
        <v>0</v>
      </c>
      <c r="K318" s="252" t="s">
        <v>144</v>
      </c>
      <c r="L318" s="257"/>
      <c r="M318" s="258" t="s">
        <v>21</v>
      </c>
      <c r="N318" s="259" t="s">
        <v>44</v>
      </c>
      <c r="O318" s="46"/>
      <c r="P318" s="225">
        <f>O318*H318</f>
        <v>0</v>
      </c>
      <c r="Q318" s="225">
        <v>0.00044999999999999999</v>
      </c>
      <c r="R318" s="225">
        <f>Q318*H318</f>
        <v>0.00089999999999999998</v>
      </c>
      <c r="S318" s="225">
        <v>0</v>
      </c>
      <c r="T318" s="226">
        <f>S318*H318</f>
        <v>0</v>
      </c>
      <c r="AR318" s="23" t="s">
        <v>302</v>
      </c>
      <c r="AT318" s="23" t="s">
        <v>203</v>
      </c>
      <c r="AU318" s="23" t="s">
        <v>146</v>
      </c>
      <c r="AY318" s="23" t="s">
        <v>137</v>
      </c>
      <c r="BE318" s="227">
        <f>IF(N318="základní",J318,0)</f>
        <v>0</v>
      </c>
      <c r="BF318" s="227">
        <f>IF(N318="snížená",J318,0)</f>
        <v>0</v>
      </c>
      <c r="BG318" s="227">
        <f>IF(N318="zákl. přenesená",J318,0)</f>
        <v>0</v>
      </c>
      <c r="BH318" s="227">
        <f>IF(N318="sníž. přenesená",J318,0)</f>
        <v>0</v>
      </c>
      <c r="BI318" s="227">
        <f>IF(N318="nulová",J318,0)</f>
        <v>0</v>
      </c>
      <c r="BJ318" s="23" t="s">
        <v>146</v>
      </c>
      <c r="BK318" s="227">
        <f>ROUND(I318*H318,2)</f>
        <v>0</v>
      </c>
      <c r="BL318" s="23" t="s">
        <v>210</v>
      </c>
      <c r="BM318" s="23" t="s">
        <v>728</v>
      </c>
    </row>
    <row r="319" s="1" customFormat="1" ht="25.5" customHeight="1">
      <c r="B319" s="45"/>
      <c r="C319" s="216" t="s">
        <v>729</v>
      </c>
      <c r="D319" s="216" t="s">
        <v>140</v>
      </c>
      <c r="E319" s="217" t="s">
        <v>730</v>
      </c>
      <c r="F319" s="218" t="s">
        <v>731</v>
      </c>
      <c r="G319" s="219" t="s">
        <v>200</v>
      </c>
      <c r="H319" s="220">
        <v>2</v>
      </c>
      <c r="I319" s="221"/>
      <c r="J319" s="222">
        <f>ROUND(I319*H319,2)</f>
        <v>0</v>
      </c>
      <c r="K319" s="218" t="s">
        <v>144</v>
      </c>
      <c r="L319" s="71"/>
      <c r="M319" s="223" t="s">
        <v>21</v>
      </c>
      <c r="N319" s="224" t="s">
        <v>44</v>
      </c>
      <c r="O319" s="46"/>
      <c r="P319" s="225">
        <f>O319*H319</f>
        <v>0</v>
      </c>
      <c r="Q319" s="225">
        <v>0</v>
      </c>
      <c r="R319" s="225">
        <f>Q319*H319</f>
        <v>0</v>
      </c>
      <c r="S319" s="225">
        <v>0</v>
      </c>
      <c r="T319" s="226">
        <f>S319*H319</f>
        <v>0</v>
      </c>
      <c r="AR319" s="23" t="s">
        <v>210</v>
      </c>
      <c r="AT319" s="23" t="s">
        <v>140</v>
      </c>
      <c r="AU319" s="23" t="s">
        <v>146</v>
      </c>
      <c r="AY319" s="23" t="s">
        <v>137</v>
      </c>
      <c r="BE319" s="227">
        <f>IF(N319="základní",J319,0)</f>
        <v>0</v>
      </c>
      <c r="BF319" s="227">
        <f>IF(N319="snížená",J319,0)</f>
        <v>0</v>
      </c>
      <c r="BG319" s="227">
        <f>IF(N319="zákl. přenesená",J319,0)</f>
        <v>0</v>
      </c>
      <c r="BH319" s="227">
        <f>IF(N319="sníž. přenesená",J319,0)</f>
        <v>0</v>
      </c>
      <c r="BI319" s="227">
        <f>IF(N319="nulová",J319,0)</f>
        <v>0</v>
      </c>
      <c r="BJ319" s="23" t="s">
        <v>146</v>
      </c>
      <c r="BK319" s="227">
        <f>ROUND(I319*H319,2)</f>
        <v>0</v>
      </c>
      <c r="BL319" s="23" t="s">
        <v>210</v>
      </c>
      <c r="BM319" s="23" t="s">
        <v>732</v>
      </c>
    </row>
    <row r="320" s="1" customFormat="1" ht="16.5" customHeight="1">
      <c r="B320" s="45"/>
      <c r="C320" s="250" t="s">
        <v>733</v>
      </c>
      <c r="D320" s="250" t="s">
        <v>203</v>
      </c>
      <c r="E320" s="251" t="s">
        <v>734</v>
      </c>
      <c r="F320" s="252" t="s">
        <v>735</v>
      </c>
      <c r="G320" s="253" t="s">
        <v>200</v>
      </c>
      <c r="H320" s="254">
        <v>2</v>
      </c>
      <c r="I320" s="255"/>
      <c r="J320" s="256">
        <f>ROUND(I320*H320,2)</f>
        <v>0</v>
      </c>
      <c r="K320" s="252" t="s">
        <v>144</v>
      </c>
      <c r="L320" s="257"/>
      <c r="M320" s="258" t="s">
        <v>21</v>
      </c>
      <c r="N320" s="259" t="s">
        <v>44</v>
      </c>
      <c r="O320" s="46"/>
      <c r="P320" s="225">
        <f>O320*H320</f>
        <v>0</v>
      </c>
      <c r="Q320" s="225">
        <v>0.0013500000000000001</v>
      </c>
      <c r="R320" s="225">
        <f>Q320*H320</f>
        <v>0.0027000000000000001</v>
      </c>
      <c r="S320" s="225">
        <v>0</v>
      </c>
      <c r="T320" s="226">
        <f>S320*H320</f>
        <v>0</v>
      </c>
      <c r="AR320" s="23" t="s">
        <v>302</v>
      </c>
      <c r="AT320" s="23" t="s">
        <v>203</v>
      </c>
      <c r="AU320" s="23" t="s">
        <v>146</v>
      </c>
      <c r="AY320" s="23" t="s">
        <v>137</v>
      </c>
      <c r="BE320" s="227">
        <f>IF(N320="základní",J320,0)</f>
        <v>0</v>
      </c>
      <c r="BF320" s="227">
        <f>IF(N320="snížená",J320,0)</f>
        <v>0</v>
      </c>
      <c r="BG320" s="227">
        <f>IF(N320="zákl. přenesená",J320,0)</f>
        <v>0</v>
      </c>
      <c r="BH320" s="227">
        <f>IF(N320="sníž. přenesená",J320,0)</f>
        <v>0</v>
      </c>
      <c r="BI320" s="227">
        <f>IF(N320="nulová",J320,0)</f>
        <v>0</v>
      </c>
      <c r="BJ320" s="23" t="s">
        <v>146</v>
      </c>
      <c r="BK320" s="227">
        <f>ROUND(I320*H320,2)</f>
        <v>0</v>
      </c>
      <c r="BL320" s="23" t="s">
        <v>210</v>
      </c>
      <c r="BM320" s="23" t="s">
        <v>736</v>
      </c>
    </row>
    <row r="321" s="1" customFormat="1" ht="38.25" customHeight="1">
      <c r="B321" s="45"/>
      <c r="C321" s="216" t="s">
        <v>737</v>
      </c>
      <c r="D321" s="216" t="s">
        <v>140</v>
      </c>
      <c r="E321" s="217" t="s">
        <v>738</v>
      </c>
      <c r="F321" s="218" t="s">
        <v>739</v>
      </c>
      <c r="G321" s="219" t="s">
        <v>245</v>
      </c>
      <c r="H321" s="220">
        <v>0.036999999999999998</v>
      </c>
      <c r="I321" s="221"/>
      <c r="J321" s="222">
        <f>ROUND(I321*H321,2)</f>
        <v>0</v>
      </c>
      <c r="K321" s="218" t="s">
        <v>144</v>
      </c>
      <c r="L321" s="71"/>
      <c r="M321" s="223" t="s">
        <v>21</v>
      </c>
      <c r="N321" s="224" t="s">
        <v>44</v>
      </c>
      <c r="O321" s="46"/>
      <c r="P321" s="225">
        <f>O321*H321</f>
        <v>0</v>
      </c>
      <c r="Q321" s="225">
        <v>0</v>
      </c>
      <c r="R321" s="225">
        <f>Q321*H321</f>
        <v>0</v>
      </c>
      <c r="S321" s="225">
        <v>0</v>
      </c>
      <c r="T321" s="226">
        <f>S321*H321</f>
        <v>0</v>
      </c>
      <c r="AR321" s="23" t="s">
        <v>210</v>
      </c>
      <c r="AT321" s="23" t="s">
        <v>140</v>
      </c>
      <c r="AU321" s="23" t="s">
        <v>146</v>
      </c>
      <c r="AY321" s="23" t="s">
        <v>137</v>
      </c>
      <c r="BE321" s="227">
        <f>IF(N321="základní",J321,0)</f>
        <v>0</v>
      </c>
      <c r="BF321" s="227">
        <f>IF(N321="snížená",J321,0)</f>
        <v>0</v>
      </c>
      <c r="BG321" s="227">
        <f>IF(N321="zákl. přenesená",J321,0)</f>
        <v>0</v>
      </c>
      <c r="BH321" s="227">
        <f>IF(N321="sníž. přenesená",J321,0)</f>
        <v>0</v>
      </c>
      <c r="BI321" s="227">
        <f>IF(N321="nulová",J321,0)</f>
        <v>0</v>
      </c>
      <c r="BJ321" s="23" t="s">
        <v>146</v>
      </c>
      <c r="BK321" s="227">
        <f>ROUND(I321*H321,2)</f>
        <v>0</v>
      </c>
      <c r="BL321" s="23" t="s">
        <v>210</v>
      </c>
      <c r="BM321" s="23" t="s">
        <v>740</v>
      </c>
    </row>
    <row r="322" s="1" customFormat="1" ht="38.25" customHeight="1">
      <c r="B322" s="45"/>
      <c r="C322" s="216" t="s">
        <v>741</v>
      </c>
      <c r="D322" s="216" t="s">
        <v>140</v>
      </c>
      <c r="E322" s="217" t="s">
        <v>742</v>
      </c>
      <c r="F322" s="218" t="s">
        <v>743</v>
      </c>
      <c r="G322" s="219" t="s">
        <v>245</v>
      </c>
      <c r="H322" s="220">
        <v>0.036999999999999998</v>
      </c>
      <c r="I322" s="221"/>
      <c r="J322" s="222">
        <f>ROUND(I322*H322,2)</f>
        <v>0</v>
      </c>
      <c r="K322" s="218" t="s">
        <v>144</v>
      </c>
      <c r="L322" s="71"/>
      <c r="M322" s="223" t="s">
        <v>21</v>
      </c>
      <c r="N322" s="224" t="s">
        <v>44</v>
      </c>
      <c r="O322" s="46"/>
      <c r="P322" s="225">
        <f>O322*H322</f>
        <v>0</v>
      </c>
      <c r="Q322" s="225">
        <v>0</v>
      </c>
      <c r="R322" s="225">
        <f>Q322*H322</f>
        <v>0</v>
      </c>
      <c r="S322" s="225">
        <v>0</v>
      </c>
      <c r="T322" s="226">
        <f>S322*H322</f>
        <v>0</v>
      </c>
      <c r="AR322" s="23" t="s">
        <v>210</v>
      </c>
      <c r="AT322" s="23" t="s">
        <v>140</v>
      </c>
      <c r="AU322" s="23" t="s">
        <v>146</v>
      </c>
      <c r="AY322" s="23" t="s">
        <v>137</v>
      </c>
      <c r="BE322" s="227">
        <f>IF(N322="základní",J322,0)</f>
        <v>0</v>
      </c>
      <c r="BF322" s="227">
        <f>IF(N322="snížená",J322,0)</f>
        <v>0</v>
      </c>
      <c r="BG322" s="227">
        <f>IF(N322="zákl. přenesená",J322,0)</f>
        <v>0</v>
      </c>
      <c r="BH322" s="227">
        <f>IF(N322="sníž. přenesená",J322,0)</f>
        <v>0</v>
      </c>
      <c r="BI322" s="227">
        <f>IF(N322="nulová",J322,0)</f>
        <v>0</v>
      </c>
      <c r="BJ322" s="23" t="s">
        <v>146</v>
      </c>
      <c r="BK322" s="227">
        <f>ROUND(I322*H322,2)</f>
        <v>0</v>
      </c>
      <c r="BL322" s="23" t="s">
        <v>210</v>
      </c>
      <c r="BM322" s="23" t="s">
        <v>744</v>
      </c>
    </row>
    <row r="323" s="1" customFormat="1" ht="16.5" customHeight="1">
      <c r="B323" s="45"/>
      <c r="C323" s="216" t="s">
        <v>745</v>
      </c>
      <c r="D323" s="216" t="s">
        <v>140</v>
      </c>
      <c r="E323" s="217" t="s">
        <v>746</v>
      </c>
      <c r="F323" s="218" t="s">
        <v>747</v>
      </c>
      <c r="G323" s="219" t="s">
        <v>533</v>
      </c>
      <c r="H323" s="220">
        <v>1</v>
      </c>
      <c r="I323" s="221"/>
      <c r="J323" s="222">
        <f>ROUND(I323*H323,2)</f>
        <v>0</v>
      </c>
      <c r="K323" s="218" t="s">
        <v>21</v>
      </c>
      <c r="L323" s="71"/>
      <c r="M323" s="223" t="s">
        <v>21</v>
      </c>
      <c r="N323" s="224" t="s">
        <v>44</v>
      </c>
      <c r="O323" s="46"/>
      <c r="P323" s="225">
        <f>O323*H323</f>
        <v>0</v>
      </c>
      <c r="Q323" s="225">
        <v>0</v>
      </c>
      <c r="R323" s="225">
        <f>Q323*H323</f>
        <v>0</v>
      </c>
      <c r="S323" s="225">
        <v>0</v>
      </c>
      <c r="T323" s="226">
        <f>S323*H323</f>
        <v>0</v>
      </c>
      <c r="AR323" s="23" t="s">
        <v>210</v>
      </c>
      <c r="AT323" s="23" t="s">
        <v>140</v>
      </c>
      <c r="AU323" s="23" t="s">
        <v>146</v>
      </c>
      <c r="AY323" s="23" t="s">
        <v>137</v>
      </c>
      <c r="BE323" s="227">
        <f>IF(N323="základní",J323,0)</f>
        <v>0</v>
      </c>
      <c r="BF323" s="227">
        <f>IF(N323="snížená",J323,0)</f>
        <v>0</v>
      </c>
      <c r="BG323" s="227">
        <f>IF(N323="zákl. přenesená",J323,0)</f>
        <v>0</v>
      </c>
      <c r="BH323" s="227">
        <f>IF(N323="sníž. přenesená",J323,0)</f>
        <v>0</v>
      </c>
      <c r="BI323" s="227">
        <f>IF(N323="nulová",J323,0)</f>
        <v>0</v>
      </c>
      <c r="BJ323" s="23" t="s">
        <v>146</v>
      </c>
      <c r="BK323" s="227">
        <f>ROUND(I323*H323,2)</f>
        <v>0</v>
      </c>
      <c r="BL323" s="23" t="s">
        <v>210</v>
      </c>
      <c r="BM323" s="23" t="s">
        <v>748</v>
      </c>
    </row>
    <row r="324" s="1" customFormat="1" ht="16.5" customHeight="1">
      <c r="B324" s="45"/>
      <c r="C324" s="216" t="s">
        <v>749</v>
      </c>
      <c r="D324" s="216" t="s">
        <v>140</v>
      </c>
      <c r="E324" s="217" t="s">
        <v>750</v>
      </c>
      <c r="F324" s="218" t="s">
        <v>751</v>
      </c>
      <c r="G324" s="219" t="s">
        <v>533</v>
      </c>
      <c r="H324" s="220">
        <v>2</v>
      </c>
      <c r="I324" s="221"/>
      <c r="J324" s="222">
        <f>ROUND(I324*H324,2)</f>
        <v>0</v>
      </c>
      <c r="K324" s="218" t="s">
        <v>21</v>
      </c>
      <c r="L324" s="71"/>
      <c r="M324" s="223" t="s">
        <v>21</v>
      </c>
      <c r="N324" s="224" t="s">
        <v>44</v>
      </c>
      <c r="O324" s="46"/>
      <c r="P324" s="225">
        <f>O324*H324</f>
        <v>0</v>
      </c>
      <c r="Q324" s="225">
        <v>0</v>
      </c>
      <c r="R324" s="225">
        <f>Q324*H324</f>
        <v>0</v>
      </c>
      <c r="S324" s="225">
        <v>0</v>
      </c>
      <c r="T324" s="226">
        <f>S324*H324</f>
        <v>0</v>
      </c>
      <c r="AR324" s="23" t="s">
        <v>210</v>
      </c>
      <c r="AT324" s="23" t="s">
        <v>140</v>
      </c>
      <c r="AU324" s="23" t="s">
        <v>146</v>
      </c>
      <c r="AY324" s="23" t="s">
        <v>137</v>
      </c>
      <c r="BE324" s="227">
        <f>IF(N324="základní",J324,0)</f>
        <v>0</v>
      </c>
      <c r="BF324" s="227">
        <f>IF(N324="snížená",J324,0)</f>
        <v>0</v>
      </c>
      <c r="BG324" s="227">
        <f>IF(N324="zákl. přenesená",J324,0)</f>
        <v>0</v>
      </c>
      <c r="BH324" s="227">
        <f>IF(N324="sníž. přenesená",J324,0)</f>
        <v>0</v>
      </c>
      <c r="BI324" s="227">
        <f>IF(N324="nulová",J324,0)</f>
        <v>0</v>
      </c>
      <c r="BJ324" s="23" t="s">
        <v>146</v>
      </c>
      <c r="BK324" s="227">
        <f>ROUND(I324*H324,2)</f>
        <v>0</v>
      </c>
      <c r="BL324" s="23" t="s">
        <v>210</v>
      </c>
      <c r="BM324" s="23" t="s">
        <v>752</v>
      </c>
    </row>
    <row r="325" s="10" customFormat="1" ht="29.88" customHeight="1">
      <c r="B325" s="200"/>
      <c r="C325" s="201"/>
      <c r="D325" s="202" t="s">
        <v>71</v>
      </c>
      <c r="E325" s="214" t="s">
        <v>753</v>
      </c>
      <c r="F325" s="214" t="s">
        <v>754</v>
      </c>
      <c r="G325" s="201"/>
      <c r="H325" s="201"/>
      <c r="I325" s="204"/>
      <c r="J325" s="215">
        <f>BK325</f>
        <v>0</v>
      </c>
      <c r="K325" s="201"/>
      <c r="L325" s="206"/>
      <c r="M325" s="207"/>
      <c r="N325" s="208"/>
      <c r="O325" s="208"/>
      <c r="P325" s="209">
        <f>SUM(P326:P334)</f>
        <v>0</v>
      </c>
      <c r="Q325" s="208"/>
      <c r="R325" s="209">
        <f>SUM(R326:R334)</f>
        <v>0.30957443000000001</v>
      </c>
      <c r="S325" s="208"/>
      <c r="T325" s="210">
        <f>SUM(T326:T334)</f>
        <v>0</v>
      </c>
      <c r="AR325" s="211" t="s">
        <v>146</v>
      </c>
      <c r="AT325" s="212" t="s">
        <v>71</v>
      </c>
      <c r="AU325" s="212" t="s">
        <v>80</v>
      </c>
      <c r="AY325" s="211" t="s">
        <v>137</v>
      </c>
      <c r="BK325" s="213">
        <f>SUM(BK326:BK334)</f>
        <v>0</v>
      </c>
    </row>
    <row r="326" s="1" customFormat="1" ht="25.5" customHeight="1">
      <c r="B326" s="45"/>
      <c r="C326" s="216" t="s">
        <v>755</v>
      </c>
      <c r="D326" s="216" t="s">
        <v>140</v>
      </c>
      <c r="E326" s="217" t="s">
        <v>756</v>
      </c>
      <c r="F326" s="218" t="s">
        <v>757</v>
      </c>
      <c r="G326" s="219" t="s">
        <v>143</v>
      </c>
      <c r="H326" s="220">
        <v>5.2389999999999999</v>
      </c>
      <c r="I326" s="221"/>
      <c r="J326" s="222">
        <f>ROUND(I326*H326,2)</f>
        <v>0</v>
      </c>
      <c r="K326" s="218" t="s">
        <v>144</v>
      </c>
      <c r="L326" s="71"/>
      <c r="M326" s="223" t="s">
        <v>21</v>
      </c>
      <c r="N326" s="224" t="s">
        <v>44</v>
      </c>
      <c r="O326" s="46"/>
      <c r="P326" s="225">
        <f>O326*H326</f>
        <v>0</v>
      </c>
      <c r="Q326" s="225">
        <v>0.037670000000000002</v>
      </c>
      <c r="R326" s="225">
        <f>Q326*H326</f>
        <v>0.19735313000000002</v>
      </c>
      <c r="S326" s="225">
        <v>0</v>
      </c>
      <c r="T326" s="226">
        <f>S326*H326</f>
        <v>0</v>
      </c>
      <c r="AR326" s="23" t="s">
        <v>210</v>
      </c>
      <c r="AT326" s="23" t="s">
        <v>140</v>
      </c>
      <c r="AU326" s="23" t="s">
        <v>146</v>
      </c>
      <c r="AY326" s="23" t="s">
        <v>137</v>
      </c>
      <c r="BE326" s="227">
        <f>IF(N326="základní",J326,0)</f>
        <v>0</v>
      </c>
      <c r="BF326" s="227">
        <f>IF(N326="snížená",J326,0)</f>
        <v>0</v>
      </c>
      <c r="BG326" s="227">
        <f>IF(N326="zákl. přenesená",J326,0)</f>
        <v>0</v>
      </c>
      <c r="BH326" s="227">
        <f>IF(N326="sníž. přenesená",J326,0)</f>
        <v>0</v>
      </c>
      <c r="BI326" s="227">
        <f>IF(N326="nulová",J326,0)</f>
        <v>0</v>
      </c>
      <c r="BJ326" s="23" t="s">
        <v>146</v>
      </c>
      <c r="BK326" s="227">
        <f>ROUND(I326*H326,2)</f>
        <v>0</v>
      </c>
      <c r="BL326" s="23" t="s">
        <v>210</v>
      </c>
      <c r="BM326" s="23" t="s">
        <v>758</v>
      </c>
    </row>
    <row r="327" s="11" customFormat="1">
      <c r="B327" s="228"/>
      <c r="C327" s="229"/>
      <c r="D327" s="230" t="s">
        <v>148</v>
      </c>
      <c r="E327" s="231" t="s">
        <v>21</v>
      </c>
      <c r="F327" s="232" t="s">
        <v>759</v>
      </c>
      <c r="G327" s="229"/>
      <c r="H327" s="233">
        <v>4.3540000000000001</v>
      </c>
      <c r="I327" s="234"/>
      <c r="J327" s="229"/>
      <c r="K327" s="229"/>
      <c r="L327" s="235"/>
      <c r="M327" s="236"/>
      <c r="N327" s="237"/>
      <c r="O327" s="237"/>
      <c r="P327" s="237"/>
      <c r="Q327" s="237"/>
      <c r="R327" s="237"/>
      <c r="S327" s="237"/>
      <c r="T327" s="238"/>
      <c r="AT327" s="239" t="s">
        <v>148</v>
      </c>
      <c r="AU327" s="239" t="s">
        <v>146</v>
      </c>
      <c r="AV327" s="11" t="s">
        <v>146</v>
      </c>
      <c r="AW327" s="11" t="s">
        <v>36</v>
      </c>
      <c r="AX327" s="11" t="s">
        <v>72</v>
      </c>
      <c r="AY327" s="239" t="s">
        <v>137</v>
      </c>
    </row>
    <row r="328" s="11" customFormat="1">
      <c r="B328" s="228"/>
      <c r="C328" s="229"/>
      <c r="D328" s="230" t="s">
        <v>148</v>
      </c>
      <c r="E328" s="231" t="s">
        <v>21</v>
      </c>
      <c r="F328" s="232" t="s">
        <v>286</v>
      </c>
      <c r="G328" s="229"/>
      <c r="H328" s="233">
        <v>0.88500000000000001</v>
      </c>
      <c r="I328" s="234"/>
      <c r="J328" s="229"/>
      <c r="K328" s="229"/>
      <c r="L328" s="235"/>
      <c r="M328" s="236"/>
      <c r="N328" s="237"/>
      <c r="O328" s="237"/>
      <c r="P328" s="237"/>
      <c r="Q328" s="237"/>
      <c r="R328" s="237"/>
      <c r="S328" s="237"/>
      <c r="T328" s="238"/>
      <c r="AT328" s="239" t="s">
        <v>148</v>
      </c>
      <c r="AU328" s="239" t="s">
        <v>146</v>
      </c>
      <c r="AV328" s="11" t="s">
        <v>146</v>
      </c>
      <c r="AW328" s="11" t="s">
        <v>36</v>
      </c>
      <c r="AX328" s="11" t="s">
        <v>72</v>
      </c>
      <c r="AY328" s="239" t="s">
        <v>137</v>
      </c>
    </row>
    <row r="329" s="13" customFormat="1">
      <c r="B329" s="260"/>
      <c r="C329" s="261"/>
      <c r="D329" s="230" t="s">
        <v>148</v>
      </c>
      <c r="E329" s="262" t="s">
        <v>21</v>
      </c>
      <c r="F329" s="263" t="s">
        <v>217</v>
      </c>
      <c r="G329" s="261"/>
      <c r="H329" s="264">
        <v>5.2389999999999999</v>
      </c>
      <c r="I329" s="265"/>
      <c r="J329" s="261"/>
      <c r="K329" s="261"/>
      <c r="L329" s="266"/>
      <c r="M329" s="267"/>
      <c r="N329" s="268"/>
      <c r="O329" s="268"/>
      <c r="P329" s="268"/>
      <c r="Q329" s="268"/>
      <c r="R329" s="268"/>
      <c r="S329" s="268"/>
      <c r="T329" s="269"/>
      <c r="AT329" s="270" t="s">
        <v>148</v>
      </c>
      <c r="AU329" s="270" t="s">
        <v>146</v>
      </c>
      <c r="AV329" s="13" t="s">
        <v>145</v>
      </c>
      <c r="AW329" s="13" t="s">
        <v>36</v>
      </c>
      <c r="AX329" s="13" t="s">
        <v>80</v>
      </c>
      <c r="AY329" s="270" t="s">
        <v>137</v>
      </c>
    </row>
    <row r="330" s="1" customFormat="1" ht="16.5" customHeight="1">
      <c r="B330" s="45"/>
      <c r="C330" s="216" t="s">
        <v>760</v>
      </c>
      <c r="D330" s="216" t="s">
        <v>140</v>
      </c>
      <c r="E330" s="217" t="s">
        <v>761</v>
      </c>
      <c r="F330" s="218" t="s">
        <v>762</v>
      </c>
      <c r="G330" s="219" t="s">
        <v>143</v>
      </c>
      <c r="H330" s="220">
        <v>5.2389999999999999</v>
      </c>
      <c r="I330" s="221"/>
      <c r="J330" s="222">
        <f>ROUND(I330*H330,2)</f>
        <v>0</v>
      </c>
      <c r="K330" s="218" t="s">
        <v>144</v>
      </c>
      <c r="L330" s="71"/>
      <c r="M330" s="223" t="s">
        <v>21</v>
      </c>
      <c r="N330" s="224" t="s">
        <v>44</v>
      </c>
      <c r="O330" s="46"/>
      <c r="P330" s="225">
        <f>O330*H330</f>
        <v>0</v>
      </c>
      <c r="Q330" s="225">
        <v>0.00029999999999999997</v>
      </c>
      <c r="R330" s="225">
        <f>Q330*H330</f>
        <v>0.0015716999999999999</v>
      </c>
      <c r="S330" s="225">
        <v>0</v>
      </c>
      <c r="T330" s="226">
        <f>S330*H330</f>
        <v>0</v>
      </c>
      <c r="AR330" s="23" t="s">
        <v>210</v>
      </c>
      <c r="AT330" s="23" t="s">
        <v>140</v>
      </c>
      <c r="AU330" s="23" t="s">
        <v>146</v>
      </c>
      <c r="AY330" s="23" t="s">
        <v>137</v>
      </c>
      <c r="BE330" s="227">
        <f>IF(N330="základní",J330,0)</f>
        <v>0</v>
      </c>
      <c r="BF330" s="227">
        <f>IF(N330="snížená",J330,0)</f>
        <v>0</v>
      </c>
      <c r="BG330" s="227">
        <f>IF(N330="zákl. přenesená",J330,0)</f>
        <v>0</v>
      </c>
      <c r="BH330" s="227">
        <f>IF(N330="sníž. přenesená",J330,0)</f>
        <v>0</v>
      </c>
      <c r="BI330" s="227">
        <f>IF(N330="nulová",J330,0)</f>
        <v>0</v>
      </c>
      <c r="BJ330" s="23" t="s">
        <v>146</v>
      </c>
      <c r="BK330" s="227">
        <f>ROUND(I330*H330,2)</f>
        <v>0</v>
      </c>
      <c r="BL330" s="23" t="s">
        <v>210</v>
      </c>
      <c r="BM330" s="23" t="s">
        <v>763</v>
      </c>
    </row>
    <row r="331" s="1" customFormat="1" ht="25.5" customHeight="1">
      <c r="B331" s="45"/>
      <c r="C331" s="250" t="s">
        <v>764</v>
      </c>
      <c r="D331" s="250" t="s">
        <v>203</v>
      </c>
      <c r="E331" s="251" t="s">
        <v>765</v>
      </c>
      <c r="F331" s="252" t="s">
        <v>766</v>
      </c>
      <c r="G331" s="253" t="s">
        <v>143</v>
      </c>
      <c r="H331" s="254">
        <v>5.7629999999999999</v>
      </c>
      <c r="I331" s="255"/>
      <c r="J331" s="256">
        <f>ROUND(I331*H331,2)</f>
        <v>0</v>
      </c>
      <c r="K331" s="252" t="s">
        <v>144</v>
      </c>
      <c r="L331" s="257"/>
      <c r="M331" s="258" t="s">
        <v>21</v>
      </c>
      <c r="N331" s="259" t="s">
        <v>44</v>
      </c>
      <c r="O331" s="46"/>
      <c r="P331" s="225">
        <f>O331*H331</f>
        <v>0</v>
      </c>
      <c r="Q331" s="225">
        <v>0.019199999999999998</v>
      </c>
      <c r="R331" s="225">
        <f>Q331*H331</f>
        <v>0.11064959999999999</v>
      </c>
      <c r="S331" s="225">
        <v>0</v>
      </c>
      <c r="T331" s="226">
        <f>S331*H331</f>
        <v>0</v>
      </c>
      <c r="AR331" s="23" t="s">
        <v>302</v>
      </c>
      <c r="AT331" s="23" t="s">
        <v>203</v>
      </c>
      <c r="AU331" s="23" t="s">
        <v>146</v>
      </c>
      <c r="AY331" s="23" t="s">
        <v>137</v>
      </c>
      <c r="BE331" s="227">
        <f>IF(N331="základní",J331,0)</f>
        <v>0</v>
      </c>
      <c r="BF331" s="227">
        <f>IF(N331="snížená",J331,0)</f>
        <v>0</v>
      </c>
      <c r="BG331" s="227">
        <f>IF(N331="zákl. přenesená",J331,0)</f>
        <v>0</v>
      </c>
      <c r="BH331" s="227">
        <f>IF(N331="sníž. přenesená",J331,0)</f>
        <v>0</v>
      </c>
      <c r="BI331" s="227">
        <f>IF(N331="nulová",J331,0)</f>
        <v>0</v>
      </c>
      <c r="BJ331" s="23" t="s">
        <v>146</v>
      </c>
      <c r="BK331" s="227">
        <f>ROUND(I331*H331,2)</f>
        <v>0</v>
      </c>
      <c r="BL331" s="23" t="s">
        <v>210</v>
      </c>
      <c r="BM331" s="23" t="s">
        <v>767</v>
      </c>
    </row>
    <row r="332" s="11" customFormat="1">
      <c r="B332" s="228"/>
      <c r="C332" s="229"/>
      <c r="D332" s="230" t="s">
        <v>148</v>
      </c>
      <c r="E332" s="229"/>
      <c r="F332" s="232" t="s">
        <v>768</v>
      </c>
      <c r="G332" s="229"/>
      <c r="H332" s="233">
        <v>5.7629999999999999</v>
      </c>
      <c r="I332" s="234"/>
      <c r="J332" s="229"/>
      <c r="K332" s="229"/>
      <c r="L332" s="235"/>
      <c r="M332" s="236"/>
      <c r="N332" s="237"/>
      <c r="O332" s="237"/>
      <c r="P332" s="237"/>
      <c r="Q332" s="237"/>
      <c r="R332" s="237"/>
      <c r="S332" s="237"/>
      <c r="T332" s="238"/>
      <c r="AT332" s="239" t="s">
        <v>148</v>
      </c>
      <c r="AU332" s="239" t="s">
        <v>146</v>
      </c>
      <c r="AV332" s="11" t="s">
        <v>146</v>
      </c>
      <c r="AW332" s="11" t="s">
        <v>6</v>
      </c>
      <c r="AX332" s="11" t="s">
        <v>80</v>
      </c>
      <c r="AY332" s="239" t="s">
        <v>137</v>
      </c>
    </row>
    <row r="333" s="1" customFormat="1" ht="38.25" customHeight="1">
      <c r="B333" s="45"/>
      <c r="C333" s="216" t="s">
        <v>769</v>
      </c>
      <c r="D333" s="216" t="s">
        <v>140</v>
      </c>
      <c r="E333" s="217" t="s">
        <v>770</v>
      </c>
      <c r="F333" s="218" t="s">
        <v>771</v>
      </c>
      <c r="G333" s="219" t="s">
        <v>245</v>
      </c>
      <c r="H333" s="220">
        <v>0.31</v>
      </c>
      <c r="I333" s="221"/>
      <c r="J333" s="222">
        <f>ROUND(I333*H333,2)</f>
        <v>0</v>
      </c>
      <c r="K333" s="218" t="s">
        <v>144</v>
      </c>
      <c r="L333" s="71"/>
      <c r="M333" s="223" t="s">
        <v>21</v>
      </c>
      <c r="N333" s="224" t="s">
        <v>44</v>
      </c>
      <c r="O333" s="46"/>
      <c r="P333" s="225">
        <f>O333*H333</f>
        <v>0</v>
      </c>
      <c r="Q333" s="225">
        <v>0</v>
      </c>
      <c r="R333" s="225">
        <f>Q333*H333</f>
        <v>0</v>
      </c>
      <c r="S333" s="225">
        <v>0</v>
      </c>
      <c r="T333" s="226">
        <f>S333*H333</f>
        <v>0</v>
      </c>
      <c r="AR333" s="23" t="s">
        <v>210</v>
      </c>
      <c r="AT333" s="23" t="s">
        <v>140</v>
      </c>
      <c r="AU333" s="23" t="s">
        <v>146</v>
      </c>
      <c r="AY333" s="23" t="s">
        <v>137</v>
      </c>
      <c r="BE333" s="227">
        <f>IF(N333="základní",J333,0)</f>
        <v>0</v>
      </c>
      <c r="BF333" s="227">
        <f>IF(N333="snížená",J333,0)</f>
        <v>0</v>
      </c>
      <c r="BG333" s="227">
        <f>IF(N333="zákl. přenesená",J333,0)</f>
        <v>0</v>
      </c>
      <c r="BH333" s="227">
        <f>IF(N333="sníž. přenesená",J333,0)</f>
        <v>0</v>
      </c>
      <c r="BI333" s="227">
        <f>IF(N333="nulová",J333,0)</f>
        <v>0</v>
      </c>
      <c r="BJ333" s="23" t="s">
        <v>146</v>
      </c>
      <c r="BK333" s="227">
        <f>ROUND(I333*H333,2)</f>
        <v>0</v>
      </c>
      <c r="BL333" s="23" t="s">
        <v>210</v>
      </c>
      <c r="BM333" s="23" t="s">
        <v>772</v>
      </c>
    </row>
    <row r="334" s="1" customFormat="1" ht="38.25" customHeight="1">
      <c r="B334" s="45"/>
      <c r="C334" s="216" t="s">
        <v>773</v>
      </c>
      <c r="D334" s="216" t="s">
        <v>140</v>
      </c>
      <c r="E334" s="217" t="s">
        <v>774</v>
      </c>
      <c r="F334" s="218" t="s">
        <v>775</v>
      </c>
      <c r="G334" s="219" t="s">
        <v>245</v>
      </c>
      <c r="H334" s="220">
        <v>0.31</v>
      </c>
      <c r="I334" s="221"/>
      <c r="J334" s="222">
        <f>ROUND(I334*H334,2)</f>
        <v>0</v>
      </c>
      <c r="K334" s="218" t="s">
        <v>144</v>
      </c>
      <c r="L334" s="71"/>
      <c r="M334" s="223" t="s">
        <v>21</v>
      </c>
      <c r="N334" s="224" t="s">
        <v>44</v>
      </c>
      <c r="O334" s="46"/>
      <c r="P334" s="225">
        <f>O334*H334</f>
        <v>0</v>
      </c>
      <c r="Q334" s="225">
        <v>0</v>
      </c>
      <c r="R334" s="225">
        <f>Q334*H334</f>
        <v>0</v>
      </c>
      <c r="S334" s="225">
        <v>0</v>
      </c>
      <c r="T334" s="226">
        <f>S334*H334</f>
        <v>0</v>
      </c>
      <c r="AR334" s="23" t="s">
        <v>210</v>
      </c>
      <c r="AT334" s="23" t="s">
        <v>140</v>
      </c>
      <c r="AU334" s="23" t="s">
        <v>146</v>
      </c>
      <c r="AY334" s="23" t="s">
        <v>137</v>
      </c>
      <c r="BE334" s="227">
        <f>IF(N334="základní",J334,0)</f>
        <v>0</v>
      </c>
      <c r="BF334" s="227">
        <f>IF(N334="snížená",J334,0)</f>
        <v>0</v>
      </c>
      <c r="BG334" s="227">
        <f>IF(N334="zákl. přenesená",J334,0)</f>
        <v>0</v>
      </c>
      <c r="BH334" s="227">
        <f>IF(N334="sníž. přenesená",J334,0)</f>
        <v>0</v>
      </c>
      <c r="BI334" s="227">
        <f>IF(N334="nulová",J334,0)</f>
        <v>0</v>
      </c>
      <c r="BJ334" s="23" t="s">
        <v>146</v>
      </c>
      <c r="BK334" s="227">
        <f>ROUND(I334*H334,2)</f>
        <v>0</v>
      </c>
      <c r="BL334" s="23" t="s">
        <v>210</v>
      </c>
      <c r="BM334" s="23" t="s">
        <v>776</v>
      </c>
    </row>
    <row r="335" s="10" customFormat="1" ht="29.88" customHeight="1">
      <c r="B335" s="200"/>
      <c r="C335" s="201"/>
      <c r="D335" s="202" t="s">
        <v>71</v>
      </c>
      <c r="E335" s="214" t="s">
        <v>777</v>
      </c>
      <c r="F335" s="214" t="s">
        <v>778</v>
      </c>
      <c r="G335" s="201"/>
      <c r="H335" s="201"/>
      <c r="I335" s="204"/>
      <c r="J335" s="215">
        <f>BK335</f>
        <v>0</v>
      </c>
      <c r="K335" s="201"/>
      <c r="L335" s="206"/>
      <c r="M335" s="207"/>
      <c r="N335" s="208"/>
      <c r="O335" s="208"/>
      <c r="P335" s="209">
        <f>SUM(P336:P346)</f>
        <v>0</v>
      </c>
      <c r="Q335" s="208"/>
      <c r="R335" s="209">
        <f>SUM(R336:R346)</f>
        <v>0.00093260000000000001</v>
      </c>
      <c r="S335" s="208"/>
      <c r="T335" s="210">
        <f>SUM(T336:T346)</f>
        <v>0.016796999999999999</v>
      </c>
      <c r="AR335" s="211" t="s">
        <v>146</v>
      </c>
      <c r="AT335" s="212" t="s">
        <v>71</v>
      </c>
      <c r="AU335" s="212" t="s">
        <v>80</v>
      </c>
      <c r="AY335" s="211" t="s">
        <v>137</v>
      </c>
      <c r="BK335" s="213">
        <f>SUM(BK336:BK346)</f>
        <v>0</v>
      </c>
    </row>
    <row r="336" s="1" customFormat="1" ht="16.5" customHeight="1">
      <c r="B336" s="45"/>
      <c r="C336" s="216" t="s">
        <v>779</v>
      </c>
      <c r="D336" s="216" t="s">
        <v>140</v>
      </c>
      <c r="E336" s="217" t="s">
        <v>780</v>
      </c>
      <c r="F336" s="218" t="s">
        <v>781</v>
      </c>
      <c r="G336" s="219" t="s">
        <v>143</v>
      </c>
      <c r="H336" s="220">
        <v>5.5990000000000002</v>
      </c>
      <c r="I336" s="221"/>
      <c r="J336" s="222">
        <f>ROUND(I336*H336,2)</f>
        <v>0</v>
      </c>
      <c r="K336" s="218" t="s">
        <v>144</v>
      </c>
      <c r="L336" s="71"/>
      <c r="M336" s="223" t="s">
        <v>21</v>
      </c>
      <c r="N336" s="224" t="s">
        <v>44</v>
      </c>
      <c r="O336" s="46"/>
      <c r="P336" s="225">
        <f>O336*H336</f>
        <v>0</v>
      </c>
      <c r="Q336" s="225">
        <v>0</v>
      </c>
      <c r="R336" s="225">
        <f>Q336*H336</f>
        <v>0</v>
      </c>
      <c r="S336" s="225">
        <v>0.0030000000000000001</v>
      </c>
      <c r="T336" s="226">
        <f>S336*H336</f>
        <v>0.016796999999999999</v>
      </c>
      <c r="AR336" s="23" t="s">
        <v>210</v>
      </c>
      <c r="AT336" s="23" t="s">
        <v>140</v>
      </c>
      <c r="AU336" s="23" t="s">
        <v>146</v>
      </c>
      <c r="AY336" s="23" t="s">
        <v>137</v>
      </c>
      <c r="BE336" s="227">
        <f>IF(N336="základní",J336,0)</f>
        <v>0</v>
      </c>
      <c r="BF336" s="227">
        <f>IF(N336="snížená",J336,0)</f>
        <v>0</v>
      </c>
      <c r="BG336" s="227">
        <f>IF(N336="zákl. přenesená",J336,0)</f>
        <v>0</v>
      </c>
      <c r="BH336" s="227">
        <f>IF(N336="sníž. přenesená",J336,0)</f>
        <v>0</v>
      </c>
      <c r="BI336" s="227">
        <f>IF(N336="nulová",J336,0)</f>
        <v>0</v>
      </c>
      <c r="BJ336" s="23" t="s">
        <v>146</v>
      </c>
      <c r="BK336" s="227">
        <f>ROUND(I336*H336,2)</f>
        <v>0</v>
      </c>
      <c r="BL336" s="23" t="s">
        <v>210</v>
      </c>
      <c r="BM336" s="23" t="s">
        <v>782</v>
      </c>
    </row>
    <row r="337" s="12" customFormat="1">
      <c r="B337" s="240"/>
      <c r="C337" s="241"/>
      <c r="D337" s="230" t="s">
        <v>148</v>
      </c>
      <c r="E337" s="242" t="s">
        <v>21</v>
      </c>
      <c r="F337" s="243" t="s">
        <v>783</v>
      </c>
      <c r="G337" s="241"/>
      <c r="H337" s="242" t="s">
        <v>21</v>
      </c>
      <c r="I337" s="244"/>
      <c r="J337" s="241"/>
      <c r="K337" s="241"/>
      <c r="L337" s="245"/>
      <c r="M337" s="246"/>
      <c r="N337" s="247"/>
      <c r="O337" s="247"/>
      <c r="P337" s="247"/>
      <c r="Q337" s="247"/>
      <c r="R337" s="247"/>
      <c r="S337" s="247"/>
      <c r="T337" s="248"/>
      <c r="AT337" s="249" t="s">
        <v>148</v>
      </c>
      <c r="AU337" s="249" t="s">
        <v>146</v>
      </c>
      <c r="AV337" s="12" t="s">
        <v>80</v>
      </c>
      <c r="AW337" s="12" t="s">
        <v>36</v>
      </c>
      <c r="AX337" s="12" t="s">
        <v>72</v>
      </c>
      <c r="AY337" s="249" t="s">
        <v>137</v>
      </c>
    </row>
    <row r="338" s="11" customFormat="1">
      <c r="B338" s="228"/>
      <c r="C338" s="229"/>
      <c r="D338" s="230" t="s">
        <v>148</v>
      </c>
      <c r="E338" s="231" t="s">
        <v>21</v>
      </c>
      <c r="F338" s="232" t="s">
        <v>707</v>
      </c>
      <c r="G338" s="229"/>
      <c r="H338" s="233">
        <v>0.99199999999999999</v>
      </c>
      <c r="I338" s="234"/>
      <c r="J338" s="229"/>
      <c r="K338" s="229"/>
      <c r="L338" s="235"/>
      <c r="M338" s="236"/>
      <c r="N338" s="237"/>
      <c r="O338" s="237"/>
      <c r="P338" s="237"/>
      <c r="Q338" s="237"/>
      <c r="R338" s="237"/>
      <c r="S338" s="237"/>
      <c r="T338" s="238"/>
      <c r="AT338" s="239" t="s">
        <v>148</v>
      </c>
      <c r="AU338" s="239" t="s">
        <v>146</v>
      </c>
      <c r="AV338" s="11" t="s">
        <v>146</v>
      </c>
      <c r="AW338" s="11" t="s">
        <v>36</v>
      </c>
      <c r="AX338" s="11" t="s">
        <v>72</v>
      </c>
      <c r="AY338" s="239" t="s">
        <v>137</v>
      </c>
    </row>
    <row r="339" s="11" customFormat="1">
      <c r="B339" s="228"/>
      <c r="C339" s="229"/>
      <c r="D339" s="230" t="s">
        <v>148</v>
      </c>
      <c r="E339" s="231" t="s">
        <v>21</v>
      </c>
      <c r="F339" s="232" t="s">
        <v>708</v>
      </c>
      <c r="G339" s="229"/>
      <c r="H339" s="233">
        <v>3.1640000000000001</v>
      </c>
      <c r="I339" s="234"/>
      <c r="J339" s="229"/>
      <c r="K339" s="229"/>
      <c r="L339" s="235"/>
      <c r="M339" s="236"/>
      <c r="N339" s="237"/>
      <c r="O339" s="237"/>
      <c r="P339" s="237"/>
      <c r="Q339" s="237"/>
      <c r="R339" s="237"/>
      <c r="S339" s="237"/>
      <c r="T339" s="238"/>
      <c r="AT339" s="239" t="s">
        <v>148</v>
      </c>
      <c r="AU339" s="239" t="s">
        <v>146</v>
      </c>
      <c r="AV339" s="11" t="s">
        <v>146</v>
      </c>
      <c r="AW339" s="11" t="s">
        <v>36</v>
      </c>
      <c r="AX339" s="11" t="s">
        <v>72</v>
      </c>
      <c r="AY339" s="239" t="s">
        <v>137</v>
      </c>
    </row>
    <row r="340" s="11" customFormat="1">
      <c r="B340" s="228"/>
      <c r="C340" s="229"/>
      <c r="D340" s="230" t="s">
        <v>148</v>
      </c>
      <c r="E340" s="231" t="s">
        <v>21</v>
      </c>
      <c r="F340" s="232" t="s">
        <v>784</v>
      </c>
      <c r="G340" s="229"/>
      <c r="H340" s="233">
        <v>1.4430000000000001</v>
      </c>
      <c r="I340" s="234"/>
      <c r="J340" s="229"/>
      <c r="K340" s="229"/>
      <c r="L340" s="235"/>
      <c r="M340" s="236"/>
      <c r="N340" s="237"/>
      <c r="O340" s="237"/>
      <c r="P340" s="237"/>
      <c r="Q340" s="237"/>
      <c r="R340" s="237"/>
      <c r="S340" s="237"/>
      <c r="T340" s="238"/>
      <c r="AT340" s="239" t="s">
        <v>148</v>
      </c>
      <c r="AU340" s="239" t="s">
        <v>146</v>
      </c>
      <c r="AV340" s="11" t="s">
        <v>146</v>
      </c>
      <c r="AW340" s="11" t="s">
        <v>36</v>
      </c>
      <c r="AX340" s="11" t="s">
        <v>72</v>
      </c>
      <c r="AY340" s="239" t="s">
        <v>137</v>
      </c>
    </row>
    <row r="341" s="13" customFormat="1">
      <c r="B341" s="260"/>
      <c r="C341" s="261"/>
      <c r="D341" s="230" t="s">
        <v>148</v>
      </c>
      <c r="E341" s="262" t="s">
        <v>21</v>
      </c>
      <c r="F341" s="263" t="s">
        <v>217</v>
      </c>
      <c r="G341" s="261"/>
      <c r="H341" s="264">
        <v>5.5990000000000002</v>
      </c>
      <c r="I341" s="265"/>
      <c r="J341" s="261"/>
      <c r="K341" s="261"/>
      <c r="L341" s="266"/>
      <c r="M341" s="267"/>
      <c r="N341" s="268"/>
      <c r="O341" s="268"/>
      <c r="P341" s="268"/>
      <c r="Q341" s="268"/>
      <c r="R341" s="268"/>
      <c r="S341" s="268"/>
      <c r="T341" s="269"/>
      <c r="AT341" s="270" t="s">
        <v>148</v>
      </c>
      <c r="AU341" s="270" t="s">
        <v>146</v>
      </c>
      <c r="AV341" s="13" t="s">
        <v>145</v>
      </c>
      <c r="AW341" s="13" t="s">
        <v>36</v>
      </c>
      <c r="AX341" s="13" t="s">
        <v>80</v>
      </c>
      <c r="AY341" s="270" t="s">
        <v>137</v>
      </c>
    </row>
    <row r="342" s="1" customFormat="1" ht="16.5" customHeight="1">
      <c r="B342" s="45"/>
      <c r="C342" s="216" t="s">
        <v>785</v>
      </c>
      <c r="D342" s="216" t="s">
        <v>140</v>
      </c>
      <c r="E342" s="217" t="s">
        <v>786</v>
      </c>
      <c r="F342" s="218" t="s">
        <v>787</v>
      </c>
      <c r="G342" s="219" t="s">
        <v>313</v>
      </c>
      <c r="H342" s="220">
        <v>3.5</v>
      </c>
      <c r="I342" s="221"/>
      <c r="J342" s="222">
        <f>ROUND(I342*H342,2)</f>
        <v>0</v>
      </c>
      <c r="K342" s="218" t="s">
        <v>144</v>
      </c>
      <c r="L342" s="71"/>
      <c r="M342" s="223" t="s">
        <v>21</v>
      </c>
      <c r="N342" s="224" t="s">
        <v>44</v>
      </c>
      <c r="O342" s="46"/>
      <c r="P342" s="225">
        <f>O342*H342</f>
        <v>0</v>
      </c>
      <c r="Q342" s="225">
        <v>1.0000000000000001E-05</v>
      </c>
      <c r="R342" s="225">
        <f>Q342*H342</f>
        <v>3.5000000000000004E-05</v>
      </c>
      <c r="S342" s="225">
        <v>0</v>
      </c>
      <c r="T342" s="226">
        <f>S342*H342</f>
        <v>0</v>
      </c>
      <c r="AR342" s="23" t="s">
        <v>210</v>
      </c>
      <c r="AT342" s="23" t="s">
        <v>140</v>
      </c>
      <c r="AU342" s="23" t="s">
        <v>146</v>
      </c>
      <c r="AY342" s="23" t="s">
        <v>137</v>
      </c>
      <c r="BE342" s="227">
        <f>IF(N342="základní",J342,0)</f>
        <v>0</v>
      </c>
      <c r="BF342" s="227">
        <f>IF(N342="snížená",J342,0)</f>
        <v>0</v>
      </c>
      <c r="BG342" s="227">
        <f>IF(N342="zákl. přenesená",J342,0)</f>
        <v>0</v>
      </c>
      <c r="BH342" s="227">
        <f>IF(N342="sníž. přenesená",J342,0)</f>
        <v>0</v>
      </c>
      <c r="BI342" s="227">
        <f>IF(N342="nulová",J342,0)</f>
        <v>0</v>
      </c>
      <c r="BJ342" s="23" t="s">
        <v>146</v>
      </c>
      <c r="BK342" s="227">
        <f>ROUND(I342*H342,2)</f>
        <v>0</v>
      </c>
      <c r="BL342" s="23" t="s">
        <v>210</v>
      </c>
      <c r="BM342" s="23" t="s">
        <v>788</v>
      </c>
    </row>
    <row r="343" s="1" customFormat="1" ht="16.5" customHeight="1">
      <c r="B343" s="45"/>
      <c r="C343" s="250" t="s">
        <v>789</v>
      </c>
      <c r="D343" s="250" t="s">
        <v>203</v>
      </c>
      <c r="E343" s="251" t="s">
        <v>790</v>
      </c>
      <c r="F343" s="252" t="s">
        <v>791</v>
      </c>
      <c r="G343" s="253" t="s">
        <v>313</v>
      </c>
      <c r="H343" s="254">
        <v>4.0800000000000001</v>
      </c>
      <c r="I343" s="255"/>
      <c r="J343" s="256">
        <f>ROUND(I343*H343,2)</f>
        <v>0</v>
      </c>
      <c r="K343" s="252" t="s">
        <v>144</v>
      </c>
      <c r="L343" s="257"/>
      <c r="M343" s="258" t="s">
        <v>21</v>
      </c>
      <c r="N343" s="259" t="s">
        <v>44</v>
      </c>
      <c r="O343" s="46"/>
      <c r="P343" s="225">
        <f>O343*H343</f>
        <v>0</v>
      </c>
      <c r="Q343" s="225">
        <v>0.00022000000000000001</v>
      </c>
      <c r="R343" s="225">
        <f>Q343*H343</f>
        <v>0.00089760000000000003</v>
      </c>
      <c r="S343" s="225">
        <v>0</v>
      </c>
      <c r="T343" s="226">
        <f>S343*H343</f>
        <v>0</v>
      </c>
      <c r="AR343" s="23" t="s">
        <v>302</v>
      </c>
      <c r="AT343" s="23" t="s">
        <v>203</v>
      </c>
      <c r="AU343" s="23" t="s">
        <v>146</v>
      </c>
      <c r="AY343" s="23" t="s">
        <v>137</v>
      </c>
      <c r="BE343" s="227">
        <f>IF(N343="základní",J343,0)</f>
        <v>0</v>
      </c>
      <c r="BF343" s="227">
        <f>IF(N343="snížená",J343,0)</f>
        <v>0</v>
      </c>
      <c r="BG343" s="227">
        <f>IF(N343="zákl. přenesená",J343,0)</f>
        <v>0</v>
      </c>
      <c r="BH343" s="227">
        <f>IF(N343="sníž. přenesená",J343,0)</f>
        <v>0</v>
      </c>
      <c r="BI343" s="227">
        <f>IF(N343="nulová",J343,0)</f>
        <v>0</v>
      </c>
      <c r="BJ343" s="23" t="s">
        <v>146</v>
      </c>
      <c r="BK343" s="227">
        <f>ROUND(I343*H343,2)</f>
        <v>0</v>
      </c>
      <c r="BL343" s="23" t="s">
        <v>210</v>
      </c>
      <c r="BM343" s="23" t="s">
        <v>792</v>
      </c>
    </row>
    <row r="344" s="11" customFormat="1">
      <c r="B344" s="228"/>
      <c r="C344" s="229"/>
      <c r="D344" s="230" t="s">
        <v>148</v>
      </c>
      <c r="E344" s="229"/>
      <c r="F344" s="232" t="s">
        <v>793</v>
      </c>
      <c r="G344" s="229"/>
      <c r="H344" s="233">
        <v>4.0800000000000001</v>
      </c>
      <c r="I344" s="234"/>
      <c r="J344" s="229"/>
      <c r="K344" s="229"/>
      <c r="L344" s="235"/>
      <c r="M344" s="236"/>
      <c r="N344" s="237"/>
      <c r="O344" s="237"/>
      <c r="P344" s="237"/>
      <c r="Q344" s="237"/>
      <c r="R344" s="237"/>
      <c r="S344" s="237"/>
      <c r="T344" s="238"/>
      <c r="AT344" s="239" t="s">
        <v>148</v>
      </c>
      <c r="AU344" s="239" t="s">
        <v>146</v>
      </c>
      <c r="AV344" s="11" t="s">
        <v>146</v>
      </c>
      <c r="AW344" s="11" t="s">
        <v>6</v>
      </c>
      <c r="AX344" s="11" t="s">
        <v>80</v>
      </c>
      <c r="AY344" s="239" t="s">
        <v>137</v>
      </c>
    </row>
    <row r="345" s="1" customFormat="1" ht="38.25" customHeight="1">
      <c r="B345" s="45"/>
      <c r="C345" s="216" t="s">
        <v>794</v>
      </c>
      <c r="D345" s="216" t="s">
        <v>140</v>
      </c>
      <c r="E345" s="217" t="s">
        <v>795</v>
      </c>
      <c r="F345" s="218" t="s">
        <v>796</v>
      </c>
      <c r="G345" s="219" t="s">
        <v>245</v>
      </c>
      <c r="H345" s="220">
        <v>0.001</v>
      </c>
      <c r="I345" s="221"/>
      <c r="J345" s="222">
        <f>ROUND(I345*H345,2)</f>
        <v>0</v>
      </c>
      <c r="K345" s="218" t="s">
        <v>144</v>
      </c>
      <c r="L345" s="71"/>
      <c r="M345" s="223" t="s">
        <v>21</v>
      </c>
      <c r="N345" s="224" t="s">
        <v>44</v>
      </c>
      <c r="O345" s="46"/>
      <c r="P345" s="225">
        <f>O345*H345</f>
        <v>0</v>
      </c>
      <c r="Q345" s="225">
        <v>0</v>
      </c>
      <c r="R345" s="225">
        <f>Q345*H345</f>
        <v>0</v>
      </c>
      <c r="S345" s="225">
        <v>0</v>
      </c>
      <c r="T345" s="226">
        <f>S345*H345</f>
        <v>0</v>
      </c>
      <c r="AR345" s="23" t="s">
        <v>210</v>
      </c>
      <c r="AT345" s="23" t="s">
        <v>140</v>
      </c>
      <c r="AU345" s="23" t="s">
        <v>146</v>
      </c>
      <c r="AY345" s="23" t="s">
        <v>137</v>
      </c>
      <c r="BE345" s="227">
        <f>IF(N345="základní",J345,0)</f>
        <v>0</v>
      </c>
      <c r="BF345" s="227">
        <f>IF(N345="snížená",J345,0)</f>
        <v>0</v>
      </c>
      <c r="BG345" s="227">
        <f>IF(N345="zákl. přenesená",J345,0)</f>
        <v>0</v>
      </c>
      <c r="BH345" s="227">
        <f>IF(N345="sníž. přenesená",J345,0)</f>
        <v>0</v>
      </c>
      <c r="BI345" s="227">
        <f>IF(N345="nulová",J345,0)</f>
        <v>0</v>
      </c>
      <c r="BJ345" s="23" t="s">
        <v>146</v>
      </c>
      <c r="BK345" s="227">
        <f>ROUND(I345*H345,2)</f>
        <v>0</v>
      </c>
      <c r="BL345" s="23" t="s">
        <v>210</v>
      </c>
      <c r="BM345" s="23" t="s">
        <v>797</v>
      </c>
    </row>
    <row r="346" s="1" customFormat="1" ht="38.25" customHeight="1">
      <c r="B346" s="45"/>
      <c r="C346" s="216" t="s">
        <v>798</v>
      </c>
      <c r="D346" s="216" t="s">
        <v>140</v>
      </c>
      <c r="E346" s="217" t="s">
        <v>799</v>
      </c>
      <c r="F346" s="218" t="s">
        <v>800</v>
      </c>
      <c r="G346" s="219" t="s">
        <v>245</v>
      </c>
      <c r="H346" s="220">
        <v>0.001</v>
      </c>
      <c r="I346" s="221"/>
      <c r="J346" s="222">
        <f>ROUND(I346*H346,2)</f>
        <v>0</v>
      </c>
      <c r="K346" s="218" t="s">
        <v>144</v>
      </c>
      <c r="L346" s="71"/>
      <c r="M346" s="223" t="s">
        <v>21</v>
      </c>
      <c r="N346" s="224" t="s">
        <v>44</v>
      </c>
      <c r="O346" s="46"/>
      <c r="P346" s="225">
        <f>O346*H346</f>
        <v>0</v>
      </c>
      <c r="Q346" s="225">
        <v>0</v>
      </c>
      <c r="R346" s="225">
        <f>Q346*H346</f>
        <v>0</v>
      </c>
      <c r="S346" s="225">
        <v>0</v>
      </c>
      <c r="T346" s="226">
        <f>S346*H346</f>
        <v>0</v>
      </c>
      <c r="AR346" s="23" t="s">
        <v>210</v>
      </c>
      <c r="AT346" s="23" t="s">
        <v>140</v>
      </c>
      <c r="AU346" s="23" t="s">
        <v>146</v>
      </c>
      <c r="AY346" s="23" t="s">
        <v>137</v>
      </c>
      <c r="BE346" s="227">
        <f>IF(N346="základní",J346,0)</f>
        <v>0</v>
      </c>
      <c r="BF346" s="227">
        <f>IF(N346="snížená",J346,0)</f>
        <v>0</v>
      </c>
      <c r="BG346" s="227">
        <f>IF(N346="zákl. přenesená",J346,0)</f>
        <v>0</v>
      </c>
      <c r="BH346" s="227">
        <f>IF(N346="sníž. přenesená",J346,0)</f>
        <v>0</v>
      </c>
      <c r="BI346" s="227">
        <f>IF(N346="nulová",J346,0)</f>
        <v>0</v>
      </c>
      <c r="BJ346" s="23" t="s">
        <v>146</v>
      </c>
      <c r="BK346" s="227">
        <f>ROUND(I346*H346,2)</f>
        <v>0</v>
      </c>
      <c r="BL346" s="23" t="s">
        <v>210</v>
      </c>
      <c r="BM346" s="23" t="s">
        <v>801</v>
      </c>
    </row>
    <row r="347" s="10" customFormat="1" ht="29.88" customHeight="1">
      <c r="B347" s="200"/>
      <c r="C347" s="201"/>
      <c r="D347" s="202" t="s">
        <v>71</v>
      </c>
      <c r="E347" s="214" t="s">
        <v>802</v>
      </c>
      <c r="F347" s="214" t="s">
        <v>803</v>
      </c>
      <c r="G347" s="201"/>
      <c r="H347" s="201"/>
      <c r="I347" s="204"/>
      <c r="J347" s="215">
        <f>BK347</f>
        <v>0</v>
      </c>
      <c r="K347" s="201"/>
      <c r="L347" s="206"/>
      <c r="M347" s="207"/>
      <c r="N347" s="208"/>
      <c r="O347" s="208"/>
      <c r="P347" s="209">
        <f>SUM(P348:P365)</f>
        <v>0</v>
      </c>
      <c r="Q347" s="208"/>
      <c r="R347" s="209">
        <f>SUM(R348:R365)</f>
        <v>1.3733311999999998</v>
      </c>
      <c r="S347" s="208"/>
      <c r="T347" s="210">
        <f>SUM(T348:T365)</f>
        <v>0</v>
      </c>
      <c r="AR347" s="211" t="s">
        <v>146</v>
      </c>
      <c r="AT347" s="212" t="s">
        <v>71</v>
      </c>
      <c r="AU347" s="212" t="s">
        <v>80</v>
      </c>
      <c r="AY347" s="211" t="s">
        <v>137</v>
      </c>
      <c r="BK347" s="213">
        <f>SUM(BK348:BK365)</f>
        <v>0</v>
      </c>
    </row>
    <row r="348" s="1" customFormat="1" ht="25.5" customHeight="1">
      <c r="B348" s="45"/>
      <c r="C348" s="216" t="s">
        <v>804</v>
      </c>
      <c r="D348" s="216" t="s">
        <v>140</v>
      </c>
      <c r="E348" s="217" t="s">
        <v>805</v>
      </c>
      <c r="F348" s="218" t="s">
        <v>806</v>
      </c>
      <c r="G348" s="219" t="s">
        <v>313</v>
      </c>
      <c r="H348" s="220">
        <v>12.220000000000001</v>
      </c>
      <c r="I348" s="221"/>
      <c r="J348" s="222">
        <f>ROUND(I348*H348,2)</f>
        <v>0</v>
      </c>
      <c r="K348" s="218" t="s">
        <v>144</v>
      </c>
      <c r="L348" s="71"/>
      <c r="M348" s="223" t="s">
        <v>21</v>
      </c>
      <c r="N348" s="224" t="s">
        <v>44</v>
      </c>
      <c r="O348" s="46"/>
      <c r="P348" s="225">
        <f>O348*H348</f>
        <v>0</v>
      </c>
      <c r="Q348" s="225">
        <v>0.00035</v>
      </c>
      <c r="R348" s="225">
        <f>Q348*H348</f>
        <v>0.0042770000000000004</v>
      </c>
      <c r="S348" s="225">
        <v>0</v>
      </c>
      <c r="T348" s="226">
        <f>S348*H348</f>
        <v>0</v>
      </c>
      <c r="AR348" s="23" t="s">
        <v>210</v>
      </c>
      <c r="AT348" s="23" t="s">
        <v>140</v>
      </c>
      <c r="AU348" s="23" t="s">
        <v>146</v>
      </c>
      <c r="AY348" s="23" t="s">
        <v>137</v>
      </c>
      <c r="BE348" s="227">
        <f>IF(N348="základní",J348,0)</f>
        <v>0</v>
      </c>
      <c r="BF348" s="227">
        <f>IF(N348="snížená",J348,0)</f>
        <v>0</v>
      </c>
      <c r="BG348" s="227">
        <f>IF(N348="zákl. přenesená",J348,0)</f>
        <v>0</v>
      </c>
      <c r="BH348" s="227">
        <f>IF(N348="sníž. přenesená",J348,0)</f>
        <v>0</v>
      </c>
      <c r="BI348" s="227">
        <f>IF(N348="nulová",J348,0)</f>
        <v>0</v>
      </c>
      <c r="BJ348" s="23" t="s">
        <v>146</v>
      </c>
      <c r="BK348" s="227">
        <f>ROUND(I348*H348,2)</f>
        <v>0</v>
      </c>
      <c r="BL348" s="23" t="s">
        <v>210</v>
      </c>
      <c r="BM348" s="23" t="s">
        <v>807</v>
      </c>
    </row>
    <row r="349" s="11" customFormat="1">
      <c r="B349" s="228"/>
      <c r="C349" s="229"/>
      <c r="D349" s="230" t="s">
        <v>148</v>
      </c>
      <c r="E349" s="231" t="s">
        <v>21</v>
      </c>
      <c r="F349" s="232" t="s">
        <v>808</v>
      </c>
      <c r="G349" s="229"/>
      <c r="H349" s="233">
        <v>3.75</v>
      </c>
      <c r="I349" s="234"/>
      <c r="J349" s="229"/>
      <c r="K349" s="229"/>
      <c r="L349" s="235"/>
      <c r="M349" s="236"/>
      <c r="N349" s="237"/>
      <c r="O349" s="237"/>
      <c r="P349" s="237"/>
      <c r="Q349" s="237"/>
      <c r="R349" s="237"/>
      <c r="S349" s="237"/>
      <c r="T349" s="238"/>
      <c r="AT349" s="239" t="s">
        <v>148</v>
      </c>
      <c r="AU349" s="239" t="s">
        <v>146</v>
      </c>
      <c r="AV349" s="11" t="s">
        <v>146</v>
      </c>
      <c r="AW349" s="11" t="s">
        <v>36</v>
      </c>
      <c r="AX349" s="11" t="s">
        <v>72</v>
      </c>
      <c r="AY349" s="239" t="s">
        <v>137</v>
      </c>
    </row>
    <row r="350" s="11" customFormat="1">
      <c r="B350" s="228"/>
      <c r="C350" s="229"/>
      <c r="D350" s="230" t="s">
        <v>148</v>
      </c>
      <c r="E350" s="231" t="s">
        <v>21</v>
      </c>
      <c r="F350" s="232" t="s">
        <v>655</v>
      </c>
      <c r="G350" s="229"/>
      <c r="H350" s="233">
        <v>8.4700000000000006</v>
      </c>
      <c r="I350" s="234"/>
      <c r="J350" s="229"/>
      <c r="K350" s="229"/>
      <c r="L350" s="235"/>
      <c r="M350" s="236"/>
      <c r="N350" s="237"/>
      <c r="O350" s="237"/>
      <c r="P350" s="237"/>
      <c r="Q350" s="237"/>
      <c r="R350" s="237"/>
      <c r="S350" s="237"/>
      <c r="T350" s="238"/>
      <c r="AT350" s="239" t="s">
        <v>148</v>
      </c>
      <c r="AU350" s="239" t="s">
        <v>146</v>
      </c>
      <c r="AV350" s="11" t="s">
        <v>146</v>
      </c>
      <c r="AW350" s="11" t="s">
        <v>36</v>
      </c>
      <c r="AX350" s="11" t="s">
        <v>72</v>
      </c>
      <c r="AY350" s="239" t="s">
        <v>137</v>
      </c>
    </row>
    <row r="351" s="13" customFormat="1">
      <c r="B351" s="260"/>
      <c r="C351" s="261"/>
      <c r="D351" s="230" t="s">
        <v>148</v>
      </c>
      <c r="E351" s="262" t="s">
        <v>21</v>
      </c>
      <c r="F351" s="263" t="s">
        <v>217</v>
      </c>
      <c r="G351" s="261"/>
      <c r="H351" s="264">
        <v>12.220000000000001</v>
      </c>
      <c r="I351" s="265"/>
      <c r="J351" s="261"/>
      <c r="K351" s="261"/>
      <c r="L351" s="266"/>
      <c r="M351" s="267"/>
      <c r="N351" s="268"/>
      <c r="O351" s="268"/>
      <c r="P351" s="268"/>
      <c r="Q351" s="268"/>
      <c r="R351" s="268"/>
      <c r="S351" s="268"/>
      <c r="T351" s="269"/>
      <c r="AT351" s="270" t="s">
        <v>148</v>
      </c>
      <c r="AU351" s="270" t="s">
        <v>146</v>
      </c>
      <c r="AV351" s="13" t="s">
        <v>145</v>
      </c>
      <c r="AW351" s="13" t="s">
        <v>36</v>
      </c>
      <c r="AX351" s="13" t="s">
        <v>80</v>
      </c>
      <c r="AY351" s="270" t="s">
        <v>137</v>
      </c>
    </row>
    <row r="352" s="1" customFormat="1" ht="16.5" customHeight="1">
      <c r="B352" s="45"/>
      <c r="C352" s="250" t="s">
        <v>809</v>
      </c>
      <c r="D352" s="250" t="s">
        <v>203</v>
      </c>
      <c r="E352" s="251" t="s">
        <v>810</v>
      </c>
      <c r="F352" s="252" t="s">
        <v>811</v>
      </c>
      <c r="G352" s="253" t="s">
        <v>200</v>
      </c>
      <c r="H352" s="254">
        <v>33.604999999999997</v>
      </c>
      <c r="I352" s="255"/>
      <c r="J352" s="256">
        <f>ROUND(I352*H352,2)</f>
        <v>0</v>
      </c>
      <c r="K352" s="252" t="s">
        <v>21</v>
      </c>
      <c r="L352" s="257"/>
      <c r="M352" s="258" t="s">
        <v>21</v>
      </c>
      <c r="N352" s="259" t="s">
        <v>44</v>
      </c>
      <c r="O352" s="46"/>
      <c r="P352" s="225">
        <f>O352*H352</f>
        <v>0</v>
      </c>
      <c r="Q352" s="225">
        <v>0</v>
      </c>
      <c r="R352" s="225">
        <f>Q352*H352</f>
        <v>0</v>
      </c>
      <c r="S352" s="225">
        <v>0</v>
      </c>
      <c r="T352" s="226">
        <f>S352*H352</f>
        <v>0</v>
      </c>
      <c r="AR352" s="23" t="s">
        <v>302</v>
      </c>
      <c r="AT352" s="23" t="s">
        <v>203</v>
      </c>
      <c r="AU352" s="23" t="s">
        <v>146</v>
      </c>
      <c r="AY352" s="23" t="s">
        <v>137</v>
      </c>
      <c r="BE352" s="227">
        <f>IF(N352="základní",J352,0)</f>
        <v>0</v>
      </c>
      <c r="BF352" s="227">
        <f>IF(N352="snížená",J352,0)</f>
        <v>0</v>
      </c>
      <c r="BG352" s="227">
        <f>IF(N352="zákl. přenesená",J352,0)</f>
        <v>0</v>
      </c>
      <c r="BH352" s="227">
        <f>IF(N352="sníž. přenesená",J352,0)</f>
        <v>0</v>
      </c>
      <c r="BI352" s="227">
        <f>IF(N352="nulová",J352,0)</f>
        <v>0</v>
      </c>
      <c r="BJ352" s="23" t="s">
        <v>146</v>
      </c>
      <c r="BK352" s="227">
        <f>ROUND(I352*H352,2)</f>
        <v>0</v>
      </c>
      <c r="BL352" s="23" t="s">
        <v>210</v>
      </c>
      <c r="BM352" s="23" t="s">
        <v>812</v>
      </c>
    </row>
    <row r="353" s="11" customFormat="1">
      <c r="B353" s="228"/>
      <c r="C353" s="229"/>
      <c r="D353" s="230" t="s">
        <v>148</v>
      </c>
      <c r="E353" s="231" t="s">
        <v>21</v>
      </c>
      <c r="F353" s="232" t="s">
        <v>813</v>
      </c>
      <c r="G353" s="229"/>
      <c r="H353" s="233">
        <v>33.604999999999997</v>
      </c>
      <c r="I353" s="234"/>
      <c r="J353" s="229"/>
      <c r="K353" s="229"/>
      <c r="L353" s="235"/>
      <c r="M353" s="236"/>
      <c r="N353" s="237"/>
      <c r="O353" s="237"/>
      <c r="P353" s="237"/>
      <c r="Q353" s="237"/>
      <c r="R353" s="237"/>
      <c r="S353" s="237"/>
      <c r="T353" s="238"/>
      <c r="AT353" s="239" t="s">
        <v>148</v>
      </c>
      <c r="AU353" s="239" t="s">
        <v>146</v>
      </c>
      <c r="AV353" s="11" t="s">
        <v>146</v>
      </c>
      <c r="AW353" s="11" t="s">
        <v>36</v>
      </c>
      <c r="AX353" s="11" t="s">
        <v>80</v>
      </c>
      <c r="AY353" s="239" t="s">
        <v>137</v>
      </c>
    </row>
    <row r="354" s="1" customFormat="1" ht="25.5" customHeight="1">
      <c r="B354" s="45"/>
      <c r="C354" s="216" t="s">
        <v>814</v>
      </c>
      <c r="D354" s="216" t="s">
        <v>140</v>
      </c>
      <c r="E354" s="217" t="s">
        <v>815</v>
      </c>
      <c r="F354" s="218" t="s">
        <v>816</v>
      </c>
      <c r="G354" s="219" t="s">
        <v>143</v>
      </c>
      <c r="H354" s="220">
        <v>26.859999999999999</v>
      </c>
      <c r="I354" s="221"/>
      <c r="J354" s="222">
        <f>ROUND(I354*H354,2)</f>
        <v>0</v>
      </c>
      <c r="K354" s="218" t="s">
        <v>144</v>
      </c>
      <c r="L354" s="71"/>
      <c r="M354" s="223" t="s">
        <v>21</v>
      </c>
      <c r="N354" s="224" t="s">
        <v>44</v>
      </c>
      <c r="O354" s="46"/>
      <c r="P354" s="225">
        <f>O354*H354</f>
        <v>0</v>
      </c>
      <c r="Q354" s="225">
        <v>0.033619999999999997</v>
      </c>
      <c r="R354" s="225">
        <f>Q354*H354</f>
        <v>0.90303319999999987</v>
      </c>
      <c r="S354" s="225">
        <v>0</v>
      </c>
      <c r="T354" s="226">
        <f>S354*H354</f>
        <v>0</v>
      </c>
      <c r="AR354" s="23" t="s">
        <v>210</v>
      </c>
      <c r="AT354" s="23" t="s">
        <v>140</v>
      </c>
      <c r="AU354" s="23" t="s">
        <v>146</v>
      </c>
      <c r="AY354" s="23" t="s">
        <v>137</v>
      </c>
      <c r="BE354" s="227">
        <f>IF(N354="základní",J354,0)</f>
        <v>0</v>
      </c>
      <c r="BF354" s="227">
        <f>IF(N354="snížená",J354,0)</f>
        <v>0</v>
      </c>
      <c r="BG354" s="227">
        <f>IF(N354="zákl. přenesená",J354,0)</f>
        <v>0</v>
      </c>
      <c r="BH354" s="227">
        <f>IF(N354="sníž. přenesená",J354,0)</f>
        <v>0</v>
      </c>
      <c r="BI354" s="227">
        <f>IF(N354="nulová",J354,0)</f>
        <v>0</v>
      </c>
      <c r="BJ354" s="23" t="s">
        <v>146</v>
      </c>
      <c r="BK354" s="227">
        <f>ROUND(I354*H354,2)</f>
        <v>0</v>
      </c>
      <c r="BL354" s="23" t="s">
        <v>210</v>
      </c>
      <c r="BM354" s="23" t="s">
        <v>817</v>
      </c>
    </row>
    <row r="355" s="11" customFormat="1">
      <c r="B355" s="228"/>
      <c r="C355" s="229"/>
      <c r="D355" s="230" t="s">
        <v>148</v>
      </c>
      <c r="E355" s="231" t="s">
        <v>21</v>
      </c>
      <c r="F355" s="232" t="s">
        <v>818</v>
      </c>
      <c r="G355" s="229"/>
      <c r="H355" s="233">
        <v>16.920000000000002</v>
      </c>
      <c r="I355" s="234"/>
      <c r="J355" s="229"/>
      <c r="K355" s="229"/>
      <c r="L355" s="235"/>
      <c r="M355" s="236"/>
      <c r="N355" s="237"/>
      <c r="O355" s="237"/>
      <c r="P355" s="237"/>
      <c r="Q355" s="237"/>
      <c r="R355" s="237"/>
      <c r="S355" s="237"/>
      <c r="T355" s="238"/>
      <c r="AT355" s="239" t="s">
        <v>148</v>
      </c>
      <c r="AU355" s="239" t="s">
        <v>146</v>
      </c>
      <c r="AV355" s="11" t="s">
        <v>146</v>
      </c>
      <c r="AW355" s="11" t="s">
        <v>36</v>
      </c>
      <c r="AX355" s="11" t="s">
        <v>72</v>
      </c>
      <c r="AY355" s="239" t="s">
        <v>137</v>
      </c>
    </row>
    <row r="356" s="11" customFormat="1">
      <c r="B356" s="228"/>
      <c r="C356" s="229"/>
      <c r="D356" s="230" t="s">
        <v>148</v>
      </c>
      <c r="E356" s="231" t="s">
        <v>21</v>
      </c>
      <c r="F356" s="232" t="s">
        <v>819</v>
      </c>
      <c r="G356" s="229"/>
      <c r="H356" s="233">
        <v>0.17999999999999999</v>
      </c>
      <c r="I356" s="234"/>
      <c r="J356" s="229"/>
      <c r="K356" s="229"/>
      <c r="L356" s="235"/>
      <c r="M356" s="236"/>
      <c r="N356" s="237"/>
      <c r="O356" s="237"/>
      <c r="P356" s="237"/>
      <c r="Q356" s="237"/>
      <c r="R356" s="237"/>
      <c r="S356" s="237"/>
      <c r="T356" s="238"/>
      <c r="AT356" s="239" t="s">
        <v>148</v>
      </c>
      <c r="AU356" s="239" t="s">
        <v>146</v>
      </c>
      <c r="AV356" s="11" t="s">
        <v>146</v>
      </c>
      <c r="AW356" s="11" t="s">
        <v>36</v>
      </c>
      <c r="AX356" s="11" t="s">
        <v>72</v>
      </c>
      <c r="AY356" s="239" t="s">
        <v>137</v>
      </c>
    </row>
    <row r="357" s="11" customFormat="1">
      <c r="B357" s="228"/>
      <c r="C357" s="229"/>
      <c r="D357" s="230" t="s">
        <v>148</v>
      </c>
      <c r="E357" s="231" t="s">
        <v>21</v>
      </c>
      <c r="F357" s="232" t="s">
        <v>820</v>
      </c>
      <c r="G357" s="229"/>
      <c r="H357" s="233">
        <v>7.5599999999999996</v>
      </c>
      <c r="I357" s="234"/>
      <c r="J357" s="229"/>
      <c r="K357" s="229"/>
      <c r="L357" s="235"/>
      <c r="M357" s="236"/>
      <c r="N357" s="237"/>
      <c r="O357" s="237"/>
      <c r="P357" s="237"/>
      <c r="Q357" s="237"/>
      <c r="R357" s="237"/>
      <c r="S357" s="237"/>
      <c r="T357" s="238"/>
      <c r="AT357" s="239" t="s">
        <v>148</v>
      </c>
      <c r="AU357" s="239" t="s">
        <v>146</v>
      </c>
      <c r="AV357" s="11" t="s">
        <v>146</v>
      </c>
      <c r="AW357" s="11" t="s">
        <v>36</v>
      </c>
      <c r="AX357" s="11" t="s">
        <v>72</v>
      </c>
      <c r="AY357" s="239" t="s">
        <v>137</v>
      </c>
    </row>
    <row r="358" s="11" customFormat="1">
      <c r="B358" s="228"/>
      <c r="C358" s="229"/>
      <c r="D358" s="230" t="s">
        <v>148</v>
      </c>
      <c r="E358" s="231" t="s">
        <v>21</v>
      </c>
      <c r="F358" s="232" t="s">
        <v>821</v>
      </c>
      <c r="G358" s="229"/>
      <c r="H358" s="233">
        <v>2.2000000000000002</v>
      </c>
      <c r="I358" s="234"/>
      <c r="J358" s="229"/>
      <c r="K358" s="229"/>
      <c r="L358" s="235"/>
      <c r="M358" s="236"/>
      <c r="N358" s="237"/>
      <c r="O358" s="237"/>
      <c r="P358" s="237"/>
      <c r="Q358" s="237"/>
      <c r="R358" s="237"/>
      <c r="S358" s="237"/>
      <c r="T358" s="238"/>
      <c r="AT358" s="239" t="s">
        <v>148</v>
      </c>
      <c r="AU358" s="239" t="s">
        <v>146</v>
      </c>
      <c r="AV358" s="11" t="s">
        <v>146</v>
      </c>
      <c r="AW358" s="11" t="s">
        <v>36</v>
      </c>
      <c r="AX358" s="11" t="s">
        <v>72</v>
      </c>
      <c r="AY358" s="239" t="s">
        <v>137</v>
      </c>
    </row>
    <row r="359" s="13" customFormat="1">
      <c r="B359" s="260"/>
      <c r="C359" s="261"/>
      <c r="D359" s="230" t="s">
        <v>148</v>
      </c>
      <c r="E359" s="262" t="s">
        <v>21</v>
      </c>
      <c r="F359" s="263" t="s">
        <v>217</v>
      </c>
      <c r="G359" s="261"/>
      <c r="H359" s="264">
        <v>26.859999999999999</v>
      </c>
      <c r="I359" s="265"/>
      <c r="J359" s="261"/>
      <c r="K359" s="261"/>
      <c r="L359" s="266"/>
      <c r="M359" s="267"/>
      <c r="N359" s="268"/>
      <c r="O359" s="268"/>
      <c r="P359" s="268"/>
      <c r="Q359" s="268"/>
      <c r="R359" s="268"/>
      <c r="S359" s="268"/>
      <c r="T359" s="269"/>
      <c r="AT359" s="270" t="s">
        <v>148</v>
      </c>
      <c r="AU359" s="270" t="s">
        <v>146</v>
      </c>
      <c r="AV359" s="13" t="s">
        <v>145</v>
      </c>
      <c r="AW359" s="13" t="s">
        <v>36</v>
      </c>
      <c r="AX359" s="13" t="s">
        <v>80</v>
      </c>
      <c r="AY359" s="270" t="s">
        <v>137</v>
      </c>
    </row>
    <row r="360" s="1" customFormat="1" ht="16.5" customHeight="1">
      <c r="B360" s="45"/>
      <c r="C360" s="250" t="s">
        <v>822</v>
      </c>
      <c r="D360" s="250" t="s">
        <v>203</v>
      </c>
      <c r="E360" s="251" t="s">
        <v>823</v>
      </c>
      <c r="F360" s="252" t="s">
        <v>824</v>
      </c>
      <c r="G360" s="253" t="s">
        <v>143</v>
      </c>
      <c r="H360" s="254">
        <v>29.545999999999999</v>
      </c>
      <c r="I360" s="255"/>
      <c r="J360" s="256">
        <f>ROUND(I360*H360,2)</f>
        <v>0</v>
      </c>
      <c r="K360" s="252" t="s">
        <v>144</v>
      </c>
      <c r="L360" s="257"/>
      <c r="M360" s="258" t="s">
        <v>21</v>
      </c>
      <c r="N360" s="259" t="s">
        <v>44</v>
      </c>
      <c r="O360" s="46"/>
      <c r="P360" s="225">
        <f>O360*H360</f>
        <v>0</v>
      </c>
      <c r="Q360" s="225">
        <v>0.0155</v>
      </c>
      <c r="R360" s="225">
        <f>Q360*H360</f>
        <v>0.45796300000000001</v>
      </c>
      <c r="S360" s="225">
        <v>0</v>
      </c>
      <c r="T360" s="226">
        <f>S360*H360</f>
        <v>0</v>
      </c>
      <c r="AR360" s="23" t="s">
        <v>302</v>
      </c>
      <c r="AT360" s="23" t="s">
        <v>203</v>
      </c>
      <c r="AU360" s="23" t="s">
        <v>146</v>
      </c>
      <c r="AY360" s="23" t="s">
        <v>137</v>
      </c>
      <c r="BE360" s="227">
        <f>IF(N360="základní",J360,0)</f>
        <v>0</v>
      </c>
      <c r="BF360" s="227">
        <f>IF(N360="snížená",J360,0)</f>
        <v>0</v>
      </c>
      <c r="BG360" s="227">
        <f>IF(N360="zákl. přenesená",J360,0)</f>
        <v>0</v>
      </c>
      <c r="BH360" s="227">
        <f>IF(N360="sníž. přenesená",J360,0)</f>
        <v>0</v>
      </c>
      <c r="BI360" s="227">
        <f>IF(N360="nulová",J360,0)</f>
        <v>0</v>
      </c>
      <c r="BJ360" s="23" t="s">
        <v>146</v>
      </c>
      <c r="BK360" s="227">
        <f>ROUND(I360*H360,2)</f>
        <v>0</v>
      </c>
      <c r="BL360" s="23" t="s">
        <v>210</v>
      </c>
      <c r="BM360" s="23" t="s">
        <v>825</v>
      </c>
    </row>
    <row r="361" s="11" customFormat="1">
      <c r="B361" s="228"/>
      <c r="C361" s="229"/>
      <c r="D361" s="230" t="s">
        <v>148</v>
      </c>
      <c r="E361" s="231" t="s">
        <v>21</v>
      </c>
      <c r="F361" s="232" t="s">
        <v>826</v>
      </c>
      <c r="G361" s="229"/>
      <c r="H361" s="233">
        <v>29.545999999999999</v>
      </c>
      <c r="I361" s="234"/>
      <c r="J361" s="229"/>
      <c r="K361" s="229"/>
      <c r="L361" s="235"/>
      <c r="M361" s="236"/>
      <c r="N361" s="237"/>
      <c r="O361" s="237"/>
      <c r="P361" s="237"/>
      <c r="Q361" s="237"/>
      <c r="R361" s="237"/>
      <c r="S361" s="237"/>
      <c r="T361" s="238"/>
      <c r="AT361" s="239" t="s">
        <v>148</v>
      </c>
      <c r="AU361" s="239" t="s">
        <v>146</v>
      </c>
      <c r="AV361" s="11" t="s">
        <v>146</v>
      </c>
      <c r="AW361" s="11" t="s">
        <v>36</v>
      </c>
      <c r="AX361" s="11" t="s">
        <v>80</v>
      </c>
      <c r="AY361" s="239" t="s">
        <v>137</v>
      </c>
    </row>
    <row r="362" s="1" customFormat="1" ht="16.5" customHeight="1">
      <c r="B362" s="45"/>
      <c r="C362" s="216" t="s">
        <v>827</v>
      </c>
      <c r="D362" s="216" t="s">
        <v>140</v>
      </c>
      <c r="E362" s="217" t="s">
        <v>828</v>
      </c>
      <c r="F362" s="218" t="s">
        <v>829</v>
      </c>
      <c r="G362" s="219" t="s">
        <v>143</v>
      </c>
      <c r="H362" s="220">
        <v>26.859999999999999</v>
      </c>
      <c r="I362" s="221"/>
      <c r="J362" s="222">
        <f>ROUND(I362*H362,2)</f>
        <v>0</v>
      </c>
      <c r="K362" s="218" t="s">
        <v>144</v>
      </c>
      <c r="L362" s="71"/>
      <c r="M362" s="223" t="s">
        <v>21</v>
      </c>
      <c r="N362" s="224" t="s">
        <v>44</v>
      </c>
      <c r="O362" s="46"/>
      <c r="P362" s="225">
        <f>O362*H362</f>
        <v>0</v>
      </c>
      <c r="Q362" s="225">
        <v>0.00029999999999999997</v>
      </c>
      <c r="R362" s="225">
        <f>Q362*H362</f>
        <v>0.0080579999999999992</v>
      </c>
      <c r="S362" s="225">
        <v>0</v>
      </c>
      <c r="T362" s="226">
        <f>S362*H362</f>
        <v>0</v>
      </c>
      <c r="AR362" s="23" t="s">
        <v>210</v>
      </c>
      <c r="AT362" s="23" t="s">
        <v>140</v>
      </c>
      <c r="AU362" s="23" t="s">
        <v>146</v>
      </c>
      <c r="AY362" s="23" t="s">
        <v>137</v>
      </c>
      <c r="BE362" s="227">
        <f>IF(N362="základní",J362,0)</f>
        <v>0</v>
      </c>
      <c r="BF362" s="227">
        <f>IF(N362="snížená",J362,0)</f>
        <v>0</v>
      </c>
      <c r="BG362" s="227">
        <f>IF(N362="zákl. přenesená",J362,0)</f>
        <v>0</v>
      </c>
      <c r="BH362" s="227">
        <f>IF(N362="sníž. přenesená",J362,0)</f>
        <v>0</v>
      </c>
      <c r="BI362" s="227">
        <f>IF(N362="nulová",J362,0)</f>
        <v>0</v>
      </c>
      <c r="BJ362" s="23" t="s">
        <v>146</v>
      </c>
      <c r="BK362" s="227">
        <f>ROUND(I362*H362,2)</f>
        <v>0</v>
      </c>
      <c r="BL362" s="23" t="s">
        <v>210</v>
      </c>
      <c r="BM362" s="23" t="s">
        <v>830</v>
      </c>
    </row>
    <row r="363" s="1" customFormat="1" ht="38.25" customHeight="1">
      <c r="B363" s="45"/>
      <c r="C363" s="216" t="s">
        <v>831</v>
      </c>
      <c r="D363" s="216" t="s">
        <v>140</v>
      </c>
      <c r="E363" s="217" t="s">
        <v>832</v>
      </c>
      <c r="F363" s="218" t="s">
        <v>833</v>
      </c>
      <c r="G363" s="219" t="s">
        <v>245</v>
      </c>
      <c r="H363" s="220">
        <v>1.373</v>
      </c>
      <c r="I363" s="221"/>
      <c r="J363" s="222">
        <f>ROUND(I363*H363,2)</f>
        <v>0</v>
      </c>
      <c r="K363" s="218" t="s">
        <v>144</v>
      </c>
      <c r="L363" s="71"/>
      <c r="M363" s="223" t="s">
        <v>21</v>
      </c>
      <c r="N363" s="224" t="s">
        <v>44</v>
      </c>
      <c r="O363" s="46"/>
      <c r="P363" s="225">
        <f>O363*H363</f>
        <v>0</v>
      </c>
      <c r="Q363" s="225">
        <v>0</v>
      </c>
      <c r="R363" s="225">
        <f>Q363*H363</f>
        <v>0</v>
      </c>
      <c r="S363" s="225">
        <v>0</v>
      </c>
      <c r="T363" s="226">
        <f>S363*H363</f>
        <v>0</v>
      </c>
      <c r="AR363" s="23" t="s">
        <v>210</v>
      </c>
      <c r="AT363" s="23" t="s">
        <v>140</v>
      </c>
      <c r="AU363" s="23" t="s">
        <v>146</v>
      </c>
      <c r="AY363" s="23" t="s">
        <v>137</v>
      </c>
      <c r="BE363" s="227">
        <f>IF(N363="základní",J363,0)</f>
        <v>0</v>
      </c>
      <c r="BF363" s="227">
        <f>IF(N363="snížená",J363,0)</f>
        <v>0</v>
      </c>
      <c r="BG363" s="227">
        <f>IF(N363="zákl. přenesená",J363,0)</f>
        <v>0</v>
      </c>
      <c r="BH363" s="227">
        <f>IF(N363="sníž. přenesená",J363,0)</f>
        <v>0</v>
      </c>
      <c r="BI363" s="227">
        <f>IF(N363="nulová",J363,0)</f>
        <v>0</v>
      </c>
      <c r="BJ363" s="23" t="s">
        <v>146</v>
      </c>
      <c r="BK363" s="227">
        <f>ROUND(I363*H363,2)</f>
        <v>0</v>
      </c>
      <c r="BL363" s="23" t="s">
        <v>210</v>
      </c>
      <c r="BM363" s="23" t="s">
        <v>834</v>
      </c>
    </row>
    <row r="364" s="1" customFormat="1" ht="38.25" customHeight="1">
      <c r="B364" s="45"/>
      <c r="C364" s="216" t="s">
        <v>835</v>
      </c>
      <c r="D364" s="216" t="s">
        <v>140</v>
      </c>
      <c r="E364" s="217" t="s">
        <v>836</v>
      </c>
      <c r="F364" s="218" t="s">
        <v>837</v>
      </c>
      <c r="G364" s="219" t="s">
        <v>245</v>
      </c>
      <c r="H364" s="220">
        <v>1.373</v>
      </c>
      <c r="I364" s="221"/>
      <c r="J364" s="222">
        <f>ROUND(I364*H364,2)</f>
        <v>0</v>
      </c>
      <c r="K364" s="218" t="s">
        <v>144</v>
      </c>
      <c r="L364" s="71"/>
      <c r="M364" s="223" t="s">
        <v>21</v>
      </c>
      <c r="N364" s="224" t="s">
        <v>44</v>
      </c>
      <c r="O364" s="46"/>
      <c r="P364" s="225">
        <f>O364*H364</f>
        <v>0</v>
      </c>
      <c r="Q364" s="225">
        <v>0</v>
      </c>
      <c r="R364" s="225">
        <f>Q364*H364</f>
        <v>0</v>
      </c>
      <c r="S364" s="225">
        <v>0</v>
      </c>
      <c r="T364" s="226">
        <f>S364*H364</f>
        <v>0</v>
      </c>
      <c r="AR364" s="23" t="s">
        <v>210</v>
      </c>
      <c r="AT364" s="23" t="s">
        <v>140</v>
      </c>
      <c r="AU364" s="23" t="s">
        <v>146</v>
      </c>
      <c r="AY364" s="23" t="s">
        <v>137</v>
      </c>
      <c r="BE364" s="227">
        <f>IF(N364="základní",J364,0)</f>
        <v>0</v>
      </c>
      <c r="BF364" s="227">
        <f>IF(N364="snížená",J364,0)</f>
        <v>0</v>
      </c>
      <c r="BG364" s="227">
        <f>IF(N364="zákl. přenesená",J364,0)</f>
        <v>0</v>
      </c>
      <c r="BH364" s="227">
        <f>IF(N364="sníž. přenesená",J364,0)</f>
        <v>0</v>
      </c>
      <c r="BI364" s="227">
        <f>IF(N364="nulová",J364,0)</f>
        <v>0</v>
      </c>
      <c r="BJ364" s="23" t="s">
        <v>146</v>
      </c>
      <c r="BK364" s="227">
        <f>ROUND(I364*H364,2)</f>
        <v>0</v>
      </c>
      <c r="BL364" s="23" t="s">
        <v>210</v>
      </c>
      <c r="BM364" s="23" t="s">
        <v>838</v>
      </c>
    </row>
    <row r="365" s="1" customFormat="1" ht="16.5" customHeight="1">
      <c r="B365" s="45"/>
      <c r="C365" s="216" t="s">
        <v>839</v>
      </c>
      <c r="D365" s="216" t="s">
        <v>140</v>
      </c>
      <c r="E365" s="217" t="s">
        <v>840</v>
      </c>
      <c r="F365" s="218" t="s">
        <v>841</v>
      </c>
      <c r="G365" s="219" t="s">
        <v>533</v>
      </c>
      <c r="H365" s="220">
        <v>1</v>
      </c>
      <c r="I365" s="221"/>
      <c r="J365" s="222">
        <f>ROUND(I365*H365,2)</f>
        <v>0</v>
      </c>
      <c r="K365" s="218" t="s">
        <v>21</v>
      </c>
      <c r="L365" s="71"/>
      <c r="M365" s="223" t="s">
        <v>21</v>
      </c>
      <c r="N365" s="224" t="s">
        <v>44</v>
      </c>
      <c r="O365" s="46"/>
      <c r="P365" s="225">
        <f>O365*H365</f>
        <v>0</v>
      </c>
      <c r="Q365" s="225">
        <v>0</v>
      </c>
      <c r="R365" s="225">
        <f>Q365*H365</f>
        <v>0</v>
      </c>
      <c r="S365" s="225">
        <v>0</v>
      </c>
      <c r="T365" s="226">
        <f>S365*H365</f>
        <v>0</v>
      </c>
      <c r="AR365" s="23" t="s">
        <v>210</v>
      </c>
      <c r="AT365" s="23" t="s">
        <v>140</v>
      </c>
      <c r="AU365" s="23" t="s">
        <v>146</v>
      </c>
      <c r="AY365" s="23" t="s">
        <v>137</v>
      </c>
      <c r="BE365" s="227">
        <f>IF(N365="základní",J365,0)</f>
        <v>0</v>
      </c>
      <c r="BF365" s="227">
        <f>IF(N365="snížená",J365,0)</f>
        <v>0</v>
      </c>
      <c r="BG365" s="227">
        <f>IF(N365="zákl. přenesená",J365,0)</f>
        <v>0</v>
      </c>
      <c r="BH365" s="227">
        <f>IF(N365="sníž. přenesená",J365,0)</f>
        <v>0</v>
      </c>
      <c r="BI365" s="227">
        <f>IF(N365="nulová",J365,0)</f>
        <v>0</v>
      </c>
      <c r="BJ365" s="23" t="s">
        <v>146</v>
      </c>
      <c r="BK365" s="227">
        <f>ROUND(I365*H365,2)</f>
        <v>0</v>
      </c>
      <c r="BL365" s="23" t="s">
        <v>210</v>
      </c>
      <c r="BM365" s="23" t="s">
        <v>842</v>
      </c>
    </row>
    <row r="366" s="10" customFormat="1" ht="29.88" customHeight="1">
      <c r="B366" s="200"/>
      <c r="C366" s="201"/>
      <c r="D366" s="202" t="s">
        <v>71</v>
      </c>
      <c r="E366" s="214" t="s">
        <v>843</v>
      </c>
      <c r="F366" s="214" t="s">
        <v>844</v>
      </c>
      <c r="G366" s="201"/>
      <c r="H366" s="201"/>
      <c r="I366" s="204"/>
      <c r="J366" s="215">
        <f>BK366</f>
        <v>0</v>
      </c>
      <c r="K366" s="201"/>
      <c r="L366" s="206"/>
      <c r="M366" s="207"/>
      <c r="N366" s="208"/>
      <c r="O366" s="208"/>
      <c r="P366" s="209">
        <f>SUM(P367:P371)</f>
        <v>0</v>
      </c>
      <c r="Q366" s="208"/>
      <c r="R366" s="209">
        <f>SUM(R367:R371)</f>
        <v>0.001617</v>
      </c>
      <c r="S366" s="208"/>
      <c r="T366" s="210">
        <f>SUM(T367:T371)</f>
        <v>0</v>
      </c>
      <c r="AR366" s="211" t="s">
        <v>146</v>
      </c>
      <c r="AT366" s="212" t="s">
        <v>71</v>
      </c>
      <c r="AU366" s="212" t="s">
        <v>80</v>
      </c>
      <c r="AY366" s="211" t="s">
        <v>137</v>
      </c>
      <c r="BK366" s="213">
        <f>SUM(BK367:BK371)</f>
        <v>0</v>
      </c>
    </row>
    <row r="367" s="1" customFormat="1" ht="25.5" customHeight="1">
      <c r="B367" s="45"/>
      <c r="C367" s="216" t="s">
        <v>845</v>
      </c>
      <c r="D367" s="216" t="s">
        <v>140</v>
      </c>
      <c r="E367" s="217" t="s">
        <v>846</v>
      </c>
      <c r="F367" s="218" t="s">
        <v>847</v>
      </c>
      <c r="G367" s="219" t="s">
        <v>143</v>
      </c>
      <c r="H367" s="220">
        <v>4.9000000000000004</v>
      </c>
      <c r="I367" s="221"/>
      <c r="J367" s="222">
        <f>ROUND(I367*H367,2)</f>
        <v>0</v>
      </c>
      <c r="K367" s="218" t="s">
        <v>144</v>
      </c>
      <c r="L367" s="71"/>
      <c r="M367" s="223" t="s">
        <v>21</v>
      </c>
      <c r="N367" s="224" t="s">
        <v>44</v>
      </c>
      <c r="O367" s="46"/>
      <c r="P367" s="225">
        <f>O367*H367</f>
        <v>0</v>
      </c>
      <c r="Q367" s="225">
        <v>6.9999999999999994E-05</v>
      </c>
      <c r="R367" s="225">
        <f>Q367*H367</f>
        <v>0.00034299999999999999</v>
      </c>
      <c r="S367" s="225">
        <v>0</v>
      </c>
      <c r="T367" s="226">
        <f>S367*H367</f>
        <v>0</v>
      </c>
      <c r="AR367" s="23" t="s">
        <v>210</v>
      </c>
      <c r="AT367" s="23" t="s">
        <v>140</v>
      </c>
      <c r="AU367" s="23" t="s">
        <v>146</v>
      </c>
      <c r="AY367" s="23" t="s">
        <v>137</v>
      </c>
      <c r="BE367" s="227">
        <f>IF(N367="základní",J367,0)</f>
        <v>0</v>
      </c>
      <c r="BF367" s="227">
        <f>IF(N367="snížená",J367,0)</f>
        <v>0</v>
      </c>
      <c r="BG367" s="227">
        <f>IF(N367="zákl. přenesená",J367,0)</f>
        <v>0</v>
      </c>
      <c r="BH367" s="227">
        <f>IF(N367="sníž. přenesená",J367,0)</f>
        <v>0</v>
      </c>
      <c r="BI367" s="227">
        <f>IF(N367="nulová",J367,0)</f>
        <v>0</v>
      </c>
      <c r="BJ367" s="23" t="s">
        <v>146</v>
      </c>
      <c r="BK367" s="227">
        <f>ROUND(I367*H367,2)</f>
        <v>0</v>
      </c>
      <c r="BL367" s="23" t="s">
        <v>210</v>
      </c>
      <c r="BM367" s="23" t="s">
        <v>848</v>
      </c>
    </row>
    <row r="368" s="1" customFormat="1" ht="16.5" customHeight="1">
      <c r="B368" s="45"/>
      <c r="C368" s="216" t="s">
        <v>849</v>
      </c>
      <c r="D368" s="216" t="s">
        <v>140</v>
      </c>
      <c r="E368" s="217" t="s">
        <v>850</v>
      </c>
      <c r="F368" s="218" t="s">
        <v>851</v>
      </c>
      <c r="G368" s="219" t="s">
        <v>143</v>
      </c>
      <c r="H368" s="220">
        <v>4.9000000000000004</v>
      </c>
      <c r="I368" s="221"/>
      <c r="J368" s="222">
        <f>ROUND(I368*H368,2)</f>
        <v>0</v>
      </c>
      <c r="K368" s="218" t="s">
        <v>144</v>
      </c>
      <c r="L368" s="71"/>
      <c r="M368" s="223" t="s">
        <v>21</v>
      </c>
      <c r="N368" s="224" t="s">
        <v>44</v>
      </c>
      <c r="O368" s="46"/>
      <c r="P368" s="225">
        <f>O368*H368</f>
        <v>0</v>
      </c>
      <c r="Q368" s="225">
        <v>0.00013999999999999999</v>
      </c>
      <c r="R368" s="225">
        <f>Q368*H368</f>
        <v>0.00068599999999999998</v>
      </c>
      <c r="S368" s="225">
        <v>0</v>
      </c>
      <c r="T368" s="226">
        <f>S368*H368</f>
        <v>0</v>
      </c>
      <c r="AR368" s="23" t="s">
        <v>210</v>
      </c>
      <c r="AT368" s="23" t="s">
        <v>140</v>
      </c>
      <c r="AU368" s="23" t="s">
        <v>146</v>
      </c>
      <c r="AY368" s="23" t="s">
        <v>137</v>
      </c>
      <c r="BE368" s="227">
        <f>IF(N368="základní",J368,0)</f>
        <v>0</v>
      </c>
      <c r="BF368" s="227">
        <f>IF(N368="snížená",J368,0)</f>
        <v>0</v>
      </c>
      <c r="BG368" s="227">
        <f>IF(N368="zákl. přenesená",J368,0)</f>
        <v>0</v>
      </c>
      <c r="BH368" s="227">
        <f>IF(N368="sníž. přenesená",J368,0)</f>
        <v>0</v>
      </c>
      <c r="BI368" s="227">
        <f>IF(N368="nulová",J368,0)</f>
        <v>0</v>
      </c>
      <c r="BJ368" s="23" t="s">
        <v>146</v>
      </c>
      <c r="BK368" s="227">
        <f>ROUND(I368*H368,2)</f>
        <v>0</v>
      </c>
      <c r="BL368" s="23" t="s">
        <v>210</v>
      </c>
      <c r="BM368" s="23" t="s">
        <v>852</v>
      </c>
    </row>
    <row r="369" s="12" customFormat="1">
      <c r="B369" s="240"/>
      <c r="C369" s="241"/>
      <c r="D369" s="230" t="s">
        <v>148</v>
      </c>
      <c r="E369" s="242" t="s">
        <v>21</v>
      </c>
      <c r="F369" s="243" t="s">
        <v>853</v>
      </c>
      <c r="G369" s="241"/>
      <c r="H369" s="242" t="s">
        <v>21</v>
      </c>
      <c r="I369" s="244"/>
      <c r="J369" s="241"/>
      <c r="K369" s="241"/>
      <c r="L369" s="245"/>
      <c r="M369" s="246"/>
      <c r="N369" s="247"/>
      <c r="O369" s="247"/>
      <c r="P369" s="247"/>
      <c r="Q369" s="247"/>
      <c r="R369" s="247"/>
      <c r="S369" s="247"/>
      <c r="T369" s="248"/>
      <c r="AT369" s="249" t="s">
        <v>148</v>
      </c>
      <c r="AU369" s="249" t="s">
        <v>146</v>
      </c>
      <c r="AV369" s="12" t="s">
        <v>80</v>
      </c>
      <c r="AW369" s="12" t="s">
        <v>36</v>
      </c>
      <c r="AX369" s="12" t="s">
        <v>72</v>
      </c>
      <c r="AY369" s="249" t="s">
        <v>137</v>
      </c>
    </row>
    <row r="370" s="11" customFormat="1">
      <c r="B370" s="228"/>
      <c r="C370" s="229"/>
      <c r="D370" s="230" t="s">
        <v>148</v>
      </c>
      <c r="E370" s="231" t="s">
        <v>21</v>
      </c>
      <c r="F370" s="232" t="s">
        <v>854</v>
      </c>
      <c r="G370" s="229"/>
      <c r="H370" s="233">
        <v>4.9000000000000004</v>
      </c>
      <c r="I370" s="234"/>
      <c r="J370" s="229"/>
      <c r="K370" s="229"/>
      <c r="L370" s="235"/>
      <c r="M370" s="236"/>
      <c r="N370" s="237"/>
      <c r="O370" s="237"/>
      <c r="P370" s="237"/>
      <c r="Q370" s="237"/>
      <c r="R370" s="237"/>
      <c r="S370" s="237"/>
      <c r="T370" s="238"/>
      <c r="AT370" s="239" t="s">
        <v>148</v>
      </c>
      <c r="AU370" s="239" t="s">
        <v>146</v>
      </c>
      <c r="AV370" s="11" t="s">
        <v>146</v>
      </c>
      <c r="AW370" s="11" t="s">
        <v>36</v>
      </c>
      <c r="AX370" s="11" t="s">
        <v>80</v>
      </c>
      <c r="AY370" s="239" t="s">
        <v>137</v>
      </c>
    </row>
    <row r="371" s="1" customFormat="1" ht="25.5" customHeight="1">
      <c r="B371" s="45"/>
      <c r="C371" s="216" t="s">
        <v>855</v>
      </c>
      <c r="D371" s="216" t="s">
        <v>140</v>
      </c>
      <c r="E371" s="217" t="s">
        <v>856</v>
      </c>
      <c r="F371" s="218" t="s">
        <v>857</v>
      </c>
      <c r="G371" s="219" t="s">
        <v>143</v>
      </c>
      <c r="H371" s="220">
        <v>4.9000000000000004</v>
      </c>
      <c r="I371" s="221"/>
      <c r="J371" s="222">
        <f>ROUND(I371*H371,2)</f>
        <v>0</v>
      </c>
      <c r="K371" s="218" t="s">
        <v>144</v>
      </c>
      <c r="L371" s="71"/>
      <c r="M371" s="223" t="s">
        <v>21</v>
      </c>
      <c r="N371" s="224" t="s">
        <v>44</v>
      </c>
      <c r="O371" s="46"/>
      <c r="P371" s="225">
        <f>O371*H371</f>
        <v>0</v>
      </c>
      <c r="Q371" s="225">
        <v>0.00012</v>
      </c>
      <c r="R371" s="225">
        <f>Q371*H371</f>
        <v>0.00058800000000000009</v>
      </c>
      <c r="S371" s="225">
        <v>0</v>
      </c>
      <c r="T371" s="226">
        <f>S371*H371</f>
        <v>0</v>
      </c>
      <c r="AR371" s="23" t="s">
        <v>210</v>
      </c>
      <c r="AT371" s="23" t="s">
        <v>140</v>
      </c>
      <c r="AU371" s="23" t="s">
        <v>146</v>
      </c>
      <c r="AY371" s="23" t="s">
        <v>137</v>
      </c>
      <c r="BE371" s="227">
        <f>IF(N371="základní",J371,0)</f>
        <v>0</v>
      </c>
      <c r="BF371" s="227">
        <f>IF(N371="snížená",J371,0)</f>
        <v>0</v>
      </c>
      <c r="BG371" s="227">
        <f>IF(N371="zákl. přenesená",J371,0)</f>
        <v>0</v>
      </c>
      <c r="BH371" s="227">
        <f>IF(N371="sníž. přenesená",J371,0)</f>
        <v>0</v>
      </c>
      <c r="BI371" s="227">
        <f>IF(N371="nulová",J371,0)</f>
        <v>0</v>
      </c>
      <c r="BJ371" s="23" t="s">
        <v>146</v>
      </c>
      <c r="BK371" s="227">
        <f>ROUND(I371*H371,2)</f>
        <v>0</v>
      </c>
      <c r="BL371" s="23" t="s">
        <v>210</v>
      </c>
      <c r="BM371" s="23" t="s">
        <v>858</v>
      </c>
    </row>
    <row r="372" s="10" customFormat="1" ht="29.88" customHeight="1">
      <c r="B372" s="200"/>
      <c r="C372" s="201"/>
      <c r="D372" s="202" t="s">
        <v>71</v>
      </c>
      <c r="E372" s="214" t="s">
        <v>859</v>
      </c>
      <c r="F372" s="214" t="s">
        <v>860</v>
      </c>
      <c r="G372" s="201"/>
      <c r="H372" s="201"/>
      <c r="I372" s="204"/>
      <c r="J372" s="215">
        <f>BK372</f>
        <v>0</v>
      </c>
      <c r="K372" s="201"/>
      <c r="L372" s="206"/>
      <c r="M372" s="207"/>
      <c r="N372" s="208"/>
      <c r="O372" s="208"/>
      <c r="P372" s="209">
        <f>SUM(P373:P389)</f>
        <v>0</v>
      </c>
      <c r="Q372" s="208"/>
      <c r="R372" s="209">
        <f>SUM(R373:R389)</f>
        <v>0.012801260000000002</v>
      </c>
      <c r="S372" s="208"/>
      <c r="T372" s="210">
        <f>SUM(T373:T389)</f>
        <v>0.00044733000000000001</v>
      </c>
      <c r="AR372" s="211" t="s">
        <v>146</v>
      </c>
      <c r="AT372" s="212" t="s">
        <v>71</v>
      </c>
      <c r="AU372" s="212" t="s">
        <v>80</v>
      </c>
      <c r="AY372" s="211" t="s">
        <v>137</v>
      </c>
      <c r="BK372" s="213">
        <f>SUM(BK373:BK389)</f>
        <v>0</v>
      </c>
    </row>
    <row r="373" s="1" customFormat="1" ht="16.5" customHeight="1">
      <c r="B373" s="45"/>
      <c r="C373" s="216" t="s">
        <v>861</v>
      </c>
      <c r="D373" s="216" t="s">
        <v>140</v>
      </c>
      <c r="E373" s="217" t="s">
        <v>208</v>
      </c>
      <c r="F373" s="218" t="s">
        <v>209</v>
      </c>
      <c r="G373" s="219" t="s">
        <v>143</v>
      </c>
      <c r="H373" s="220">
        <v>30.698</v>
      </c>
      <c r="I373" s="221"/>
      <c r="J373" s="222">
        <f>ROUND(I373*H373,2)</f>
        <v>0</v>
      </c>
      <c r="K373" s="218" t="s">
        <v>144</v>
      </c>
      <c r="L373" s="71"/>
      <c r="M373" s="223" t="s">
        <v>21</v>
      </c>
      <c r="N373" s="224" t="s">
        <v>44</v>
      </c>
      <c r="O373" s="46"/>
      <c r="P373" s="225">
        <f>O373*H373</f>
        <v>0</v>
      </c>
      <c r="Q373" s="225">
        <v>0</v>
      </c>
      <c r="R373" s="225">
        <f>Q373*H373</f>
        <v>0</v>
      </c>
      <c r="S373" s="225">
        <v>0</v>
      </c>
      <c r="T373" s="226">
        <f>S373*H373</f>
        <v>0</v>
      </c>
      <c r="AR373" s="23" t="s">
        <v>210</v>
      </c>
      <c r="AT373" s="23" t="s">
        <v>140</v>
      </c>
      <c r="AU373" s="23" t="s">
        <v>146</v>
      </c>
      <c r="AY373" s="23" t="s">
        <v>137</v>
      </c>
      <c r="BE373" s="227">
        <f>IF(N373="základní",J373,0)</f>
        <v>0</v>
      </c>
      <c r="BF373" s="227">
        <f>IF(N373="snížená",J373,0)</f>
        <v>0</v>
      </c>
      <c r="BG373" s="227">
        <f>IF(N373="zákl. přenesená",J373,0)</f>
        <v>0</v>
      </c>
      <c r="BH373" s="227">
        <f>IF(N373="sníž. přenesená",J373,0)</f>
        <v>0</v>
      </c>
      <c r="BI373" s="227">
        <f>IF(N373="nulová",J373,0)</f>
        <v>0</v>
      </c>
      <c r="BJ373" s="23" t="s">
        <v>146</v>
      </c>
      <c r="BK373" s="227">
        <f>ROUND(I373*H373,2)</f>
        <v>0</v>
      </c>
      <c r="BL373" s="23" t="s">
        <v>210</v>
      </c>
      <c r="BM373" s="23" t="s">
        <v>862</v>
      </c>
    </row>
    <row r="374" s="12" customFormat="1">
      <c r="B374" s="240"/>
      <c r="C374" s="241"/>
      <c r="D374" s="230" t="s">
        <v>148</v>
      </c>
      <c r="E374" s="242" t="s">
        <v>21</v>
      </c>
      <c r="F374" s="243" t="s">
        <v>214</v>
      </c>
      <c r="G374" s="241"/>
      <c r="H374" s="242" t="s">
        <v>21</v>
      </c>
      <c r="I374" s="244"/>
      <c r="J374" s="241"/>
      <c r="K374" s="241"/>
      <c r="L374" s="245"/>
      <c r="M374" s="246"/>
      <c r="N374" s="247"/>
      <c r="O374" s="247"/>
      <c r="P374" s="247"/>
      <c r="Q374" s="247"/>
      <c r="R374" s="247"/>
      <c r="S374" s="247"/>
      <c r="T374" s="248"/>
      <c r="AT374" s="249" t="s">
        <v>148</v>
      </c>
      <c r="AU374" s="249" t="s">
        <v>146</v>
      </c>
      <c r="AV374" s="12" t="s">
        <v>80</v>
      </c>
      <c r="AW374" s="12" t="s">
        <v>36</v>
      </c>
      <c r="AX374" s="12" t="s">
        <v>72</v>
      </c>
      <c r="AY374" s="249" t="s">
        <v>137</v>
      </c>
    </row>
    <row r="375" s="11" customFormat="1">
      <c r="B375" s="228"/>
      <c r="C375" s="229"/>
      <c r="D375" s="230" t="s">
        <v>148</v>
      </c>
      <c r="E375" s="231" t="s">
        <v>21</v>
      </c>
      <c r="F375" s="232" t="s">
        <v>863</v>
      </c>
      <c r="G375" s="229"/>
      <c r="H375" s="233">
        <v>0.88500000000000001</v>
      </c>
      <c r="I375" s="234"/>
      <c r="J375" s="229"/>
      <c r="K375" s="229"/>
      <c r="L375" s="235"/>
      <c r="M375" s="236"/>
      <c r="N375" s="237"/>
      <c r="O375" s="237"/>
      <c r="P375" s="237"/>
      <c r="Q375" s="237"/>
      <c r="R375" s="237"/>
      <c r="S375" s="237"/>
      <c r="T375" s="238"/>
      <c r="AT375" s="239" t="s">
        <v>148</v>
      </c>
      <c r="AU375" s="239" t="s">
        <v>146</v>
      </c>
      <c r="AV375" s="11" t="s">
        <v>146</v>
      </c>
      <c r="AW375" s="11" t="s">
        <v>36</v>
      </c>
      <c r="AX375" s="11" t="s">
        <v>72</v>
      </c>
      <c r="AY375" s="239" t="s">
        <v>137</v>
      </c>
    </row>
    <row r="376" s="11" customFormat="1">
      <c r="B376" s="228"/>
      <c r="C376" s="229"/>
      <c r="D376" s="230" t="s">
        <v>148</v>
      </c>
      <c r="E376" s="231" t="s">
        <v>21</v>
      </c>
      <c r="F376" s="232" t="s">
        <v>287</v>
      </c>
      <c r="G376" s="229"/>
      <c r="H376" s="233">
        <v>4.3630000000000004</v>
      </c>
      <c r="I376" s="234"/>
      <c r="J376" s="229"/>
      <c r="K376" s="229"/>
      <c r="L376" s="235"/>
      <c r="M376" s="236"/>
      <c r="N376" s="237"/>
      <c r="O376" s="237"/>
      <c r="P376" s="237"/>
      <c r="Q376" s="237"/>
      <c r="R376" s="237"/>
      <c r="S376" s="237"/>
      <c r="T376" s="238"/>
      <c r="AT376" s="239" t="s">
        <v>148</v>
      </c>
      <c r="AU376" s="239" t="s">
        <v>146</v>
      </c>
      <c r="AV376" s="11" t="s">
        <v>146</v>
      </c>
      <c r="AW376" s="11" t="s">
        <v>36</v>
      </c>
      <c r="AX376" s="11" t="s">
        <v>72</v>
      </c>
      <c r="AY376" s="239" t="s">
        <v>137</v>
      </c>
    </row>
    <row r="377" s="12" customFormat="1">
      <c r="B377" s="240"/>
      <c r="C377" s="241"/>
      <c r="D377" s="230" t="s">
        <v>148</v>
      </c>
      <c r="E377" s="242" t="s">
        <v>21</v>
      </c>
      <c r="F377" s="243" t="s">
        <v>864</v>
      </c>
      <c r="G377" s="241"/>
      <c r="H377" s="242" t="s">
        <v>21</v>
      </c>
      <c r="I377" s="244"/>
      <c r="J377" s="241"/>
      <c r="K377" s="241"/>
      <c r="L377" s="245"/>
      <c r="M377" s="246"/>
      <c r="N377" s="247"/>
      <c r="O377" s="247"/>
      <c r="P377" s="247"/>
      <c r="Q377" s="247"/>
      <c r="R377" s="247"/>
      <c r="S377" s="247"/>
      <c r="T377" s="248"/>
      <c r="AT377" s="249" t="s">
        <v>148</v>
      </c>
      <c r="AU377" s="249" t="s">
        <v>146</v>
      </c>
      <c r="AV377" s="12" t="s">
        <v>80</v>
      </c>
      <c r="AW377" s="12" t="s">
        <v>36</v>
      </c>
      <c r="AX377" s="12" t="s">
        <v>72</v>
      </c>
      <c r="AY377" s="249" t="s">
        <v>137</v>
      </c>
    </row>
    <row r="378" s="11" customFormat="1">
      <c r="B378" s="228"/>
      <c r="C378" s="229"/>
      <c r="D378" s="230" t="s">
        <v>148</v>
      </c>
      <c r="E378" s="231" t="s">
        <v>21</v>
      </c>
      <c r="F378" s="232" t="s">
        <v>865</v>
      </c>
      <c r="G378" s="229"/>
      <c r="H378" s="233">
        <v>5.0819999999999999</v>
      </c>
      <c r="I378" s="234"/>
      <c r="J378" s="229"/>
      <c r="K378" s="229"/>
      <c r="L378" s="235"/>
      <c r="M378" s="236"/>
      <c r="N378" s="237"/>
      <c r="O378" s="237"/>
      <c r="P378" s="237"/>
      <c r="Q378" s="237"/>
      <c r="R378" s="237"/>
      <c r="S378" s="237"/>
      <c r="T378" s="238"/>
      <c r="AT378" s="239" t="s">
        <v>148</v>
      </c>
      <c r="AU378" s="239" t="s">
        <v>146</v>
      </c>
      <c r="AV378" s="11" t="s">
        <v>146</v>
      </c>
      <c r="AW378" s="11" t="s">
        <v>36</v>
      </c>
      <c r="AX378" s="11" t="s">
        <v>72</v>
      </c>
      <c r="AY378" s="239" t="s">
        <v>137</v>
      </c>
    </row>
    <row r="379" s="11" customFormat="1">
      <c r="B379" s="228"/>
      <c r="C379" s="229"/>
      <c r="D379" s="230" t="s">
        <v>148</v>
      </c>
      <c r="E379" s="231" t="s">
        <v>21</v>
      </c>
      <c r="F379" s="232" t="s">
        <v>866</v>
      </c>
      <c r="G379" s="229"/>
      <c r="H379" s="233">
        <v>2.2679999999999998</v>
      </c>
      <c r="I379" s="234"/>
      <c r="J379" s="229"/>
      <c r="K379" s="229"/>
      <c r="L379" s="235"/>
      <c r="M379" s="236"/>
      <c r="N379" s="237"/>
      <c r="O379" s="237"/>
      <c r="P379" s="237"/>
      <c r="Q379" s="237"/>
      <c r="R379" s="237"/>
      <c r="S379" s="237"/>
      <c r="T379" s="238"/>
      <c r="AT379" s="239" t="s">
        <v>148</v>
      </c>
      <c r="AU379" s="239" t="s">
        <v>146</v>
      </c>
      <c r="AV379" s="11" t="s">
        <v>146</v>
      </c>
      <c r="AW379" s="11" t="s">
        <v>36</v>
      </c>
      <c r="AX379" s="11" t="s">
        <v>72</v>
      </c>
      <c r="AY379" s="239" t="s">
        <v>137</v>
      </c>
    </row>
    <row r="380" s="11" customFormat="1">
      <c r="B380" s="228"/>
      <c r="C380" s="229"/>
      <c r="D380" s="230" t="s">
        <v>148</v>
      </c>
      <c r="E380" s="231" t="s">
        <v>21</v>
      </c>
      <c r="F380" s="232" t="s">
        <v>867</v>
      </c>
      <c r="G380" s="229"/>
      <c r="H380" s="233">
        <v>0.66000000000000003</v>
      </c>
      <c r="I380" s="234"/>
      <c r="J380" s="229"/>
      <c r="K380" s="229"/>
      <c r="L380" s="235"/>
      <c r="M380" s="236"/>
      <c r="N380" s="237"/>
      <c r="O380" s="237"/>
      <c r="P380" s="237"/>
      <c r="Q380" s="237"/>
      <c r="R380" s="237"/>
      <c r="S380" s="237"/>
      <c r="T380" s="238"/>
      <c r="AT380" s="239" t="s">
        <v>148</v>
      </c>
      <c r="AU380" s="239" t="s">
        <v>146</v>
      </c>
      <c r="AV380" s="11" t="s">
        <v>146</v>
      </c>
      <c r="AW380" s="11" t="s">
        <v>36</v>
      </c>
      <c r="AX380" s="11" t="s">
        <v>72</v>
      </c>
      <c r="AY380" s="239" t="s">
        <v>137</v>
      </c>
    </row>
    <row r="381" s="12" customFormat="1">
      <c r="B381" s="240"/>
      <c r="C381" s="241"/>
      <c r="D381" s="230" t="s">
        <v>148</v>
      </c>
      <c r="E381" s="242" t="s">
        <v>21</v>
      </c>
      <c r="F381" s="243" t="s">
        <v>868</v>
      </c>
      <c r="G381" s="241"/>
      <c r="H381" s="242" t="s">
        <v>21</v>
      </c>
      <c r="I381" s="244"/>
      <c r="J381" s="241"/>
      <c r="K381" s="241"/>
      <c r="L381" s="245"/>
      <c r="M381" s="246"/>
      <c r="N381" s="247"/>
      <c r="O381" s="247"/>
      <c r="P381" s="247"/>
      <c r="Q381" s="247"/>
      <c r="R381" s="247"/>
      <c r="S381" s="247"/>
      <c r="T381" s="248"/>
      <c r="AT381" s="249" t="s">
        <v>148</v>
      </c>
      <c r="AU381" s="249" t="s">
        <v>146</v>
      </c>
      <c r="AV381" s="12" t="s">
        <v>80</v>
      </c>
      <c r="AW381" s="12" t="s">
        <v>36</v>
      </c>
      <c r="AX381" s="12" t="s">
        <v>72</v>
      </c>
      <c r="AY381" s="249" t="s">
        <v>137</v>
      </c>
    </row>
    <row r="382" s="11" customFormat="1">
      <c r="B382" s="228"/>
      <c r="C382" s="229"/>
      <c r="D382" s="230" t="s">
        <v>148</v>
      </c>
      <c r="E382" s="231" t="s">
        <v>21</v>
      </c>
      <c r="F382" s="232" t="s">
        <v>869</v>
      </c>
      <c r="G382" s="229"/>
      <c r="H382" s="233">
        <v>8.8399999999999999</v>
      </c>
      <c r="I382" s="234"/>
      <c r="J382" s="229"/>
      <c r="K382" s="229"/>
      <c r="L382" s="235"/>
      <c r="M382" s="236"/>
      <c r="N382" s="237"/>
      <c r="O382" s="237"/>
      <c r="P382" s="237"/>
      <c r="Q382" s="237"/>
      <c r="R382" s="237"/>
      <c r="S382" s="237"/>
      <c r="T382" s="238"/>
      <c r="AT382" s="239" t="s">
        <v>148</v>
      </c>
      <c r="AU382" s="239" t="s">
        <v>146</v>
      </c>
      <c r="AV382" s="11" t="s">
        <v>146</v>
      </c>
      <c r="AW382" s="11" t="s">
        <v>36</v>
      </c>
      <c r="AX382" s="11" t="s">
        <v>72</v>
      </c>
      <c r="AY382" s="239" t="s">
        <v>137</v>
      </c>
    </row>
    <row r="383" s="11" customFormat="1">
      <c r="B383" s="228"/>
      <c r="C383" s="229"/>
      <c r="D383" s="230" t="s">
        <v>148</v>
      </c>
      <c r="E383" s="231" t="s">
        <v>21</v>
      </c>
      <c r="F383" s="232" t="s">
        <v>870</v>
      </c>
      <c r="G383" s="229"/>
      <c r="H383" s="233">
        <v>8.5999999999999996</v>
      </c>
      <c r="I383" s="234"/>
      <c r="J383" s="229"/>
      <c r="K383" s="229"/>
      <c r="L383" s="235"/>
      <c r="M383" s="236"/>
      <c r="N383" s="237"/>
      <c r="O383" s="237"/>
      <c r="P383" s="237"/>
      <c r="Q383" s="237"/>
      <c r="R383" s="237"/>
      <c r="S383" s="237"/>
      <c r="T383" s="238"/>
      <c r="AT383" s="239" t="s">
        <v>148</v>
      </c>
      <c r="AU383" s="239" t="s">
        <v>146</v>
      </c>
      <c r="AV383" s="11" t="s">
        <v>146</v>
      </c>
      <c r="AW383" s="11" t="s">
        <v>36</v>
      </c>
      <c r="AX383" s="11" t="s">
        <v>72</v>
      </c>
      <c r="AY383" s="239" t="s">
        <v>137</v>
      </c>
    </row>
    <row r="384" s="13" customFormat="1">
      <c r="B384" s="260"/>
      <c r="C384" s="261"/>
      <c r="D384" s="230" t="s">
        <v>148</v>
      </c>
      <c r="E384" s="262" t="s">
        <v>21</v>
      </c>
      <c r="F384" s="263" t="s">
        <v>217</v>
      </c>
      <c r="G384" s="261"/>
      <c r="H384" s="264">
        <v>30.698</v>
      </c>
      <c r="I384" s="265"/>
      <c r="J384" s="261"/>
      <c r="K384" s="261"/>
      <c r="L384" s="266"/>
      <c r="M384" s="267"/>
      <c r="N384" s="268"/>
      <c r="O384" s="268"/>
      <c r="P384" s="268"/>
      <c r="Q384" s="268"/>
      <c r="R384" s="268"/>
      <c r="S384" s="268"/>
      <c r="T384" s="269"/>
      <c r="AT384" s="270" t="s">
        <v>148</v>
      </c>
      <c r="AU384" s="270" t="s">
        <v>146</v>
      </c>
      <c r="AV384" s="13" t="s">
        <v>145</v>
      </c>
      <c r="AW384" s="13" t="s">
        <v>36</v>
      </c>
      <c r="AX384" s="13" t="s">
        <v>80</v>
      </c>
      <c r="AY384" s="270" t="s">
        <v>137</v>
      </c>
    </row>
    <row r="385" s="1" customFormat="1" ht="16.5" customHeight="1">
      <c r="B385" s="45"/>
      <c r="C385" s="216" t="s">
        <v>871</v>
      </c>
      <c r="D385" s="216" t="s">
        <v>140</v>
      </c>
      <c r="E385" s="217" t="s">
        <v>872</v>
      </c>
      <c r="F385" s="218" t="s">
        <v>873</v>
      </c>
      <c r="G385" s="219" t="s">
        <v>143</v>
      </c>
      <c r="H385" s="220">
        <v>1.4430000000000001</v>
      </c>
      <c r="I385" s="221"/>
      <c r="J385" s="222">
        <f>ROUND(I385*H385,2)</f>
        <v>0</v>
      </c>
      <c r="K385" s="218" t="s">
        <v>144</v>
      </c>
      <c r="L385" s="71"/>
      <c r="M385" s="223" t="s">
        <v>21</v>
      </c>
      <c r="N385" s="224" t="s">
        <v>44</v>
      </c>
      <c r="O385" s="46"/>
      <c r="P385" s="225">
        <f>O385*H385</f>
        <v>0</v>
      </c>
      <c r="Q385" s="225">
        <v>0.001</v>
      </c>
      <c r="R385" s="225">
        <f>Q385*H385</f>
        <v>0.0014430000000000001</v>
      </c>
      <c r="S385" s="225">
        <v>0.00031</v>
      </c>
      <c r="T385" s="226">
        <f>S385*H385</f>
        <v>0.00044733000000000001</v>
      </c>
      <c r="AR385" s="23" t="s">
        <v>210</v>
      </c>
      <c r="AT385" s="23" t="s">
        <v>140</v>
      </c>
      <c r="AU385" s="23" t="s">
        <v>146</v>
      </c>
      <c r="AY385" s="23" t="s">
        <v>137</v>
      </c>
      <c r="BE385" s="227">
        <f>IF(N385="základní",J385,0)</f>
        <v>0</v>
      </c>
      <c r="BF385" s="227">
        <f>IF(N385="snížená",J385,0)</f>
        <v>0</v>
      </c>
      <c r="BG385" s="227">
        <f>IF(N385="zákl. přenesená",J385,0)</f>
        <v>0</v>
      </c>
      <c r="BH385" s="227">
        <f>IF(N385="sníž. přenesená",J385,0)</f>
        <v>0</v>
      </c>
      <c r="BI385" s="227">
        <f>IF(N385="nulová",J385,0)</f>
        <v>0</v>
      </c>
      <c r="BJ385" s="23" t="s">
        <v>146</v>
      </c>
      <c r="BK385" s="227">
        <f>ROUND(I385*H385,2)</f>
        <v>0</v>
      </c>
      <c r="BL385" s="23" t="s">
        <v>210</v>
      </c>
      <c r="BM385" s="23" t="s">
        <v>874</v>
      </c>
    </row>
    <row r="386" s="12" customFormat="1">
      <c r="B386" s="240"/>
      <c r="C386" s="241"/>
      <c r="D386" s="230" t="s">
        <v>148</v>
      </c>
      <c r="E386" s="242" t="s">
        <v>21</v>
      </c>
      <c r="F386" s="243" t="s">
        <v>875</v>
      </c>
      <c r="G386" s="241"/>
      <c r="H386" s="242" t="s">
        <v>21</v>
      </c>
      <c r="I386" s="244"/>
      <c r="J386" s="241"/>
      <c r="K386" s="241"/>
      <c r="L386" s="245"/>
      <c r="M386" s="246"/>
      <c r="N386" s="247"/>
      <c r="O386" s="247"/>
      <c r="P386" s="247"/>
      <c r="Q386" s="247"/>
      <c r="R386" s="247"/>
      <c r="S386" s="247"/>
      <c r="T386" s="248"/>
      <c r="AT386" s="249" t="s">
        <v>148</v>
      </c>
      <c r="AU386" s="249" t="s">
        <v>146</v>
      </c>
      <c r="AV386" s="12" t="s">
        <v>80</v>
      </c>
      <c r="AW386" s="12" t="s">
        <v>36</v>
      </c>
      <c r="AX386" s="12" t="s">
        <v>72</v>
      </c>
      <c r="AY386" s="249" t="s">
        <v>137</v>
      </c>
    </row>
    <row r="387" s="11" customFormat="1">
      <c r="B387" s="228"/>
      <c r="C387" s="229"/>
      <c r="D387" s="230" t="s">
        <v>148</v>
      </c>
      <c r="E387" s="231" t="s">
        <v>21</v>
      </c>
      <c r="F387" s="232" t="s">
        <v>876</v>
      </c>
      <c r="G387" s="229"/>
      <c r="H387" s="233">
        <v>1.4430000000000001</v>
      </c>
      <c r="I387" s="234"/>
      <c r="J387" s="229"/>
      <c r="K387" s="229"/>
      <c r="L387" s="235"/>
      <c r="M387" s="236"/>
      <c r="N387" s="237"/>
      <c r="O387" s="237"/>
      <c r="P387" s="237"/>
      <c r="Q387" s="237"/>
      <c r="R387" s="237"/>
      <c r="S387" s="237"/>
      <c r="T387" s="238"/>
      <c r="AT387" s="239" t="s">
        <v>148</v>
      </c>
      <c r="AU387" s="239" t="s">
        <v>146</v>
      </c>
      <c r="AV387" s="11" t="s">
        <v>146</v>
      </c>
      <c r="AW387" s="11" t="s">
        <v>36</v>
      </c>
      <c r="AX387" s="11" t="s">
        <v>80</v>
      </c>
      <c r="AY387" s="239" t="s">
        <v>137</v>
      </c>
    </row>
    <row r="388" s="1" customFormat="1" ht="25.5" customHeight="1">
      <c r="B388" s="45"/>
      <c r="C388" s="216" t="s">
        <v>877</v>
      </c>
      <c r="D388" s="216" t="s">
        <v>140</v>
      </c>
      <c r="E388" s="217" t="s">
        <v>878</v>
      </c>
      <c r="F388" s="218" t="s">
        <v>879</v>
      </c>
      <c r="G388" s="219" t="s">
        <v>143</v>
      </c>
      <c r="H388" s="220">
        <v>30.698</v>
      </c>
      <c r="I388" s="221"/>
      <c r="J388" s="222">
        <f>ROUND(I388*H388,2)</f>
        <v>0</v>
      </c>
      <c r="K388" s="218" t="s">
        <v>144</v>
      </c>
      <c r="L388" s="71"/>
      <c r="M388" s="223" t="s">
        <v>21</v>
      </c>
      <c r="N388" s="224" t="s">
        <v>44</v>
      </c>
      <c r="O388" s="46"/>
      <c r="P388" s="225">
        <f>O388*H388</f>
        <v>0</v>
      </c>
      <c r="Q388" s="225">
        <v>0.00021000000000000001</v>
      </c>
      <c r="R388" s="225">
        <f>Q388*H388</f>
        <v>0.0064465800000000004</v>
      </c>
      <c r="S388" s="225">
        <v>0</v>
      </c>
      <c r="T388" s="226">
        <f>S388*H388</f>
        <v>0</v>
      </c>
      <c r="AR388" s="23" t="s">
        <v>210</v>
      </c>
      <c r="AT388" s="23" t="s">
        <v>140</v>
      </c>
      <c r="AU388" s="23" t="s">
        <v>146</v>
      </c>
      <c r="AY388" s="23" t="s">
        <v>137</v>
      </c>
      <c r="BE388" s="227">
        <f>IF(N388="základní",J388,0)</f>
        <v>0</v>
      </c>
      <c r="BF388" s="227">
        <f>IF(N388="snížená",J388,0)</f>
        <v>0</v>
      </c>
      <c r="BG388" s="227">
        <f>IF(N388="zákl. přenesená",J388,0)</f>
        <v>0</v>
      </c>
      <c r="BH388" s="227">
        <f>IF(N388="sníž. přenesená",J388,0)</f>
        <v>0</v>
      </c>
      <c r="BI388" s="227">
        <f>IF(N388="nulová",J388,0)</f>
        <v>0</v>
      </c>
      <c r="BJ388" s="23" t="s">
        <v>146</v>
      </c>
      <c r="BK388" s="227">
        <f>ROUND(I388*H388,2)</f>
        <v>0</v>
      </c>
      <c r="BL388" s="23" t="s">
        <v>210</v>
      </c>
      <c r="BM388" s="23" t="s">
        <v>880</v>
      </c>
    </row>
    <row r="389" s="1" customFormat="1" ht="16.5" customHeight="1">
      <c r="B389" s="45"/>
      <c r="C389" s="216" t="s">
        <v>881</v>
      </c>
      <c r="D389" s="216" t="s">
        <v>140</v>
      </c>
      <c r="E389" s="217" t="s">
        <v>882</v>
      </c>
      <c r="F389" s="218" t="s">
        <v>883</v>
      </c>
      <c r="G389" s="219" t="s">
        <v>143</v>
      </c>
      <c r="H389" s="220">
        <v>30.698</v>
      </c>
      <c r="I389" s="221"/>
      <c r="J389" s="222">
        <f>ROUND(I389*H389,2)</f>
        <v>0</v>
      </c>
      <c r="K389" s="218" t="s">
        <v>144</v>
      </c>
      <c r="L389" s="71"/>
      <c r="M389" s="223" t="s">
        <v>21</v>
      </c>
      <c r="N389" s="224" t="s">
        <v>44</v>
      </c>
      <c r="O389" s="46"/>
      <c r="P389" s="225">
        <f>O389*H389</f>
        <v>0</v>
      </c>
      <c r="Q389" s="225">
        <v>0.00016000000000000001</v>
      </c>
      <c r="R389" s="225">
        <f>Q389*H389</f>
        <v>0.0049116800000000007</v>
      </c>
      <c r="S389" s="225">
        <v>0</v>
      </c>
      <c r="T389" s="226">
        <f>S389*H389</f>
        <v>0</v>
      </c>
      <c r="AR389" s="23" t="s">
        <v>210</v>
      </c>
      <c r="AT389" s="23" t="s">
        <v>140</v>
      </c>
      <c r="AU389" s="23" t="s">
        <v>146</v>
      </c>
      <c r="AY389" s="23" t="s">
        <v>137</v>
      </c>
      <c r="BE389" s="227">
        <f>IF(N389="základní",J389,0)</f>
        <v>0</v>
      </c>
      <c r="BF389" s="227">
        <f>IF(N389="snížená",J389,0)</f>
        <v>0</v>
      </c>
      <c r="BG389" s="227">
        <f>IF(N389="zákl. přenesená",J389,0)</f>
        <v>0</v>
      </c>
      <c r="BH389" s="227">
        <f>IF(N389="sníž. přenesená",J389,0)</f>
        <v>0</v>
      </c>
      <c r="BI389" s="227">
        <f>IF(N389="nulová",J389,0)</f>
        <v>0</v>
      </c>
      <c r="BJ389" s="23" t="s">
        <v>146</v>
      </c>
      <c r="BK389" s="227">
        <f>ROUND(I389*H389,2)</f>
        <v>0</v>
      </c>
      <c r="BL389" s="23" t="s">
        <v>210</v>
      </c>
      <c r="BM389" s="23" t="s">
        <v>884</v>
      </c>
    </row>
    <row r="390" s="10" customFormat="1" ht="37.44001" customHeight="1">
      <c r="B390" s="200"/>
      <c r="C390" s="201"/>
      <c r="D390" s="202" t="s">
        <v>71</v>
      </c>
      <c r="E390" s="203" t="s">
        <v>885</v>
      </c>
      <c r="F390" s="203" t="s">
        <v>886</v>
      </c>
      <c r="G390" s="201"/>
      <c r="H390" s="201"/>
      <c r="I390" s="204"/>
      <c r="J390" s="205">
        <f>BK390</f>
        <v>0</v>
      </c>
      <c r="K390" s="201"/>
      <c r="L390" s="206"/>
      <c r="M390" s="207"/>
      <c r="N390" s="208"/>
      <c r="O390" s="208"/>
      <c r="P390" s="209">
        <f>SUM(P391:P412)</f>
        <v>0</v>
      </c>
      <c r="Q390" s="208"/>
      <c r="R390" s="209">
        <f>SUM(R391:R412)</f>
        <v>0</v>
      </c>
      <c r="S390" s="208"/>
      <c r="T390" s="210">
        <f>SUM(T391:T412)</f>
        <v>0</v>
      </c>
      <c r="AR390" s="211" t="s">
        <v>145</v>
      </c>
      <c r="AT390" s="212" t="s">
        <v>71</v>
      </c>
      <c r="AU390" s="212" t="s">
        <v>72</v>
      </c>
      <c r="AY390" s="211" t="s">
        <v>137</v>
      </c>
      <c r="BK390" s="213">
        <f>SUM(BK391:BK412)</f>
        <v>0</v>
      </c>
    </row>
    <row r="391" s="1" customFormat="1" ht="25.5" customHeight="1">
      <c r="B391" s="45"/>
      <c r="C391" s="216" t="s">
        <v>887</v>
      </c>
      <c r="D391" s="216" t="s">
        <v>140</v>
      </c>
      <c r="E391" s="217" t="s">
        <v>888</v>
      </c>
      <c r="F391" s="218" t="s">
        <v>889</v>
      </c>
      <c r="G391" s="219" t="s">
        <v>890</v>
      </c>
      <c r="H391" s="220">
        <v>50</v>
      </c>
      <c r="I391" s="221"/>
      <c r="J391" s="222">
        <f>ROUND(I391*H391,2)</f>
        <v>0</v>
      </c>
      <c r="K391" s="218" t="s">
        <v>144</v>
      </c>
      <c r="L391" s="71"/>
      <c r="M391" s="223" t="s">
        <v>21</v>
      </c>
      <c r="N391" s="224" t="s">
        <v>44</v>
      </c>
      <c r="O391" s="46"/>
      <c r="P391" s="225">
        <f>O391*H391</f>
        <v>0</v>
      </c>
      <c r="Q391" s="225">
        <v>0</v>
      </c>
      <c r="R391" s="225">
        <f>Q391*H391</f>
        <v>0</v>
      </c>
      <c r="S391" s="225">
        <v>0</v>
      </c>
      <c r="T391" s="226">
        <f>S391*H391</f>
        <v>0</v>
      </c>
      <c r="AR391" s="23" t="s">
        <v>891</v>
      </c>
      <c r="AT391" s="23" t="s">
        <v>140</v>
      </c>
      <c r="AU391" s="23" t="s">
        <v>80</v>
      </c>
      <c r="AY391" s="23" t="s">
        <v>137</v>
      </c>
      <c r="BE391" s="227">
        <f>IF(N391="základní",J391,0)</f>
        <v>0</v>
      </c>
      <c r="BF391" s="227">
        <f>IF(N391="snížená",J391,0)</f>
        <v>0</v>
      </c>
      <c r="BG391" s="227">
        <f>IF(N391="zákl. přenesená",J391,0)</f>
        <v>0</v>
      </c>
      <c r="BH391" s="227">
        <f>IF(N391="sníž. přenesená",J391,0)</f>
        <v>0</v>
      </c>
      <c r="BI391" s="227">
        <f>IF(N391="nulová",J391,0)</f>
        <v>0</v>
      </c>
      <c r="BJ391" s="23" t="s">
        <v>146</v>
      </c>
      <c r="BK391" s="227">
        <f>ROUND(I391*H391,2)</f>
        <v>0</v>
      </c>
      <c r="BL391" s="23" t="s">
        <v>891</v>
      </c>
      <c r="BM391" s="23" t="s">
        <v>892</v>
      </c>
    </row>
    <row r="392" s="12" customFormat="1">
      <c r="B392" s="240"/>
      <c r="C392" s="241"/>
      <c r="D392" s="230" t="s">
        <v>148</v>
      </c>
      <c r="E392" s="242" t="s">
        <v>21</v>
      </c>
      <c r="F392" s="243" t="s">
        <v>893</v>
      </c>
      <c r="G392" s="241"/>
      <c r="H392" s="242" t="s">
        <v>21</v>
      </c>
      <c r="I392" s="244"/>
      <c r="J392" s="241"/>
      <c r="K392" s="241"/>
      <c r="L392" s="245"/>
      <c r="M392" s="246"/>
      <c r="N392" s="247"/>
      <c r="O392" s="247"/>
      <c r="P392" s="247"/>
      <c r="Q392" s="247"/>
      <c r="R392" s="247"/>
      <c r="S392" s="247"/>
      <c r="T392" s="248"/>
      <c r="AT392" s="249" t="s">
        <v>148</v>
      </c>
      <c r="AU392" s="249" t="s">
        <v>80</v>
      </c>
      <c r="AV392" s="12" t="s">
        <v>80</v>
      </c>
      <c r="AW392" s="12" t="s">
        <v>36</v>
      </c>
      <c r="AX392" s="12" t="s">
        <v>72</v>
      </c>
      <c r="AY392" s="249" t="s">
        <v>137</v>
      </c>
    </row>
    <row r="393" s="12" customFormat="1">
      <c r="B393" s="240"/>
      <c r="C393" s="241"/>
      <c r="D393" s="230" t="s">
        <v>148</v>
      </c>
      <c r="E393" s="242" t="s">
        <v>21</v>
      </c>
      <c r="F393" s="243" t="s">
        <v>894</v>
      </c>
      <c r="G393" s="241"/>
      <c r="H393" s="242" t="s">
        <v>21</v>
      </c>
      <c r="I393" s="244"/>
      <c r="J393" s="241"/>
      <c r="K393" s="241"/>
      <c r="L393" s="245"/>
      <c r="M393" s="246"/>
      <c r="N393" s="247"/>
      <c r="O393" s="247"/>
      <c r="P393" s="247"/>
      <c r="Q393" s="247"/>
      <c r="R393" s="247"/>
      <c r="S393" s="247"/>
      <c r="T393" s="248"/>
      <c r="AT393" s="249" t="s">
        <v>148</v>
      </c>
      <c r="AU393" s="249" t="s">
        <v>80</v>
      </c>
      <c r="AV393" s="12" t="s">
        <v>80</v>
      </c>
      <c r="AW393" s="12" t="s">
        <v>36</v>
      </c>
      <c r="AX393" s="12" t="s">
        <v>72</v>
      </c>
      <c r="AY393" s="249" t="s">
        <v>137</v>
      </c>
    </row>
    <row r="394" s="11" customFormat="1">
      <c r="B394" s="228"/>
      <c r="C394" s="229"/>
      <c r="D394" s="230" t="s">
        <v>148</v>
      </c>
      <c r="E394" s="231" t="s">
        <v>21</v>
      </c>
      <c r="F394" s="232" t="s">
        <v>210</v>
      </c>
      <c r="G394" s="229"/>
      <c r="H394" s="233">
        <v>16</v>
      </c>
      <c r="I394" s="234"/>
      <c r="J394" s="229"/>
      <c r="K394" s="229"/>
      <c r="L394" s="235"/>
      <c r="M394" s="236"/>
      <c r="N394" s="237"/>
      <c r="O394" s="237"/>
      <c r="P394" s="237"/>
      <c r="Q394" s="237"/>
      <c r="R394" s="237"/>
      <c r="S394" s="237"/>
      <c r="T394" s="238"/>
      <c r="AT394" s="239" t="s">
        <v>148</v>
      </c>
      <c r="AU394" s="239" t="s">
        <v>80</v>
      </c>
      <c r="AV394" s="11" t="s">
        <v>146</v>
      </c>
      <c r="AW394" s="11" t="s">
        <v>36</v>
      </c>
      <c r="AX394" s="11" t="s">
        <v>72</v>
      </c>
      <c r="AY394" s="239" t="s">
        <v>137</v>
      </c>
    </row>
    <row r="395" s="12" customFormat="1">
      <c r="B395" s="240"/>
      <c r="C395" s="241"/>
      <c r="D395" s="230" t="s">
        <v>148</v>
      </c>
      <c r="E395" s="242" t="s">
        <v>21</v>
      </c>
      <c r="F395" s="243" t="s">
        <v>895</v>
      </c>
      <c r="G395" s="241"/>
      <c r="H395" s="242" t="s">
        <v>21</v>
      </c>
      <c r="I395" s="244"/>
      <c r="J395" s="241"/>
      <c r="K395" s="241"/>
      <c r="L395" s="245"/>
      <c r="M395" s="246"/>
      <c r="N395" s="247"/>
      <c r="O395" s="247"/>
      <c r="P395" s="247"/>
      <c r="Q395" s="247"/>
      <c r="R395" s="247"/>
      <c r="S395" s="247"/>
      <c r="T395" s="248"/>
      <c r="AT395" s="249" t="s">
        <v>148</v>
      </c>
      <c r="AU395" s="249" t="s">
        <v>80</v>
      </c>
      <c r="AV395" s="12" t="s">
        <v>80</v>
      </c>
      <c r="AW395" s="12" t="s">
        <v>36</v>
      </c>
      <c r="AX395" s="12" t="s">
        <v>72</v>
      </c>
      <c r="AY395" s="249" t="s">
        <v>137</v>
      </c>
    </row>
    <row r="396" s="11" customFormat="1">
      <c r="B396" s="228"/>
      <c r="C396" s="229"/>
      <c r="D396" s="230" t="s">
        <v>148</v>
      </c>
      <c r="E396" s="231" t="s">
        <v>21</v>
      </c>
      <c r="F396" s="232" t="s">
        <v>210</v>
      </c>
      <c r="G396" s="229"/>
      <c r="H396" s="233">
        <v>16</v>
      </c>
      <c r="I396" s="234"/>
      <c r="J396" s="229"/>
      <c r="K396" s="229"/>
      <c r="L396" s="235"/>
      <c r="M396" s="236"/>
      <c r="N396" s="237"/>
      <c r="O396" s="237"/>
      <c r="P396" s="237"/>
      <c r="Q396" s="237"/>
      <c r="R396" s="237"/>
      <c r="S396" s="237"/>
      <c r="T396" s="238"/>
      <c r="AT396" s="239" t="s">
        <v>148</v>
      </c>
      <c r="AU396" s="239" t="s">
        <v>80</v>
      </c>
      <c r="AV396" s="11" t="s">
        <v>146</v>
      </c>
      <c r="AW396" s="11" t="s">
        <v>36</v>
      </c>
      <c r="AX396" s="11" t="s">
        <v>72</v>
      </c>
      <c r="AY396" s="239" t="s">
        <v>137</v>
      </c>
    </row>
    <row r="397" s="12" customFormat="1">
      <c r="B397" s="240"/>
      <c r="C397" s="241"/>
      <c r="D397" s="230" t="s">
        <v>148</v>
      </c>
      <c r="E397" s="242" t="s">
        <v>21</v>
      </c>
      <c r="F397" s="243" t="s">
        <v>896</v>
      </c>
      <c r="G397" s="241"/>
      <c r="H397" s="242" t="s">
        <v>21</v>
      </c>
      <c r="I397" s="244"/>
      <c r="J397" s="241"/>
      <c r="K397" s="241"/>
      <c r="L397" s="245"/>
      <c r="M397" s="246"/>
      <c r="N397" s="247"/>
      <c r="O397" s="247"/>
      <c r="P397" s="247"/>
      <c r="Q397" s="247"/>
      <c r="R397" s="247"/>
      <c r="S397" s="247"/>
      <c r="T397" s="248"/>
      <c r="AT397" s="249" t="s">
        <v>148</v>
      </c>
      <c r="AU397" s="249" t="s">
        <v>80</v>
      </c>
      <c r="AV397" s="12" t="s">
        <v>80</v>
      </c>
      <c r="AW397" s="12" t="s">
        <v>36</v>
      </c>
      <c r="AX397" s="12" t="s">
        <v>72</v>
      </c>
      <c r="AY397" s="249" t="s">
        <v>137</v>
      </c>
    </row>
    <row r="398" s="11" customFormat="1">
      <c r="B398" s="228"/>
      <c r="C398" s="229"/>
      <c r="D398" s="230" t="s">
        <v>148</v>
      </c>
      <c r="E398" s="231" t="s">
        <v>21</v>
      </c>
      <c r="F398" s="232" t="s">
        <v>146</v>
      </c>
      <c r="G398" s="229"/>
      <c r="H398" s="233">
        <v>2</v>
      </c>
      <c r="I398" s="234"/>
      <c r="J398" s="229"/>
      <c r="K398" s="229"/>
      <c r="L398" s="235"/>
      <c r="M398" s="236"/>
      <c r="N398" s="237"/>
      <c r="O398" s="237"/>
      <c r="P398" s="237"/>
      <c r="Q398" s="237"/>
      <c r="R398" s="237"/>
      <c r="S398" s="237"/>
      <c r="T398" s="238"/>
      <c r="AT398" s="239" t="s">
        <v>148</v>
      </c>
      <c r="AU398" s="239" t="s">
        <v>80</v>
      </c>
      <c r="AV398" s="11" t="s">
        <v>146</v>
      </c>
      <c r="AW398" s="11" t="s">
        <v>36</v>
      </c>
      <c r="AX398" s="11" t="s">
        <v>72</v>
      </c>
      <c r="AY398" s="239" t="s">
        <v>137</v>
      </c>
    </row>
    <row r="399" s="12" customFormat="1">
      <c r="B399" s="240"/>
      <c r="C399" s="241"/>
      <c r="D399" s="230" t="s">
        <v>148</v>
      </c>
      <c r="E399" s="242" t="s">
        <v>21</v>
      </c>
      <c r="F399" s="243" t="s">
        <v>897</v>
      </c>
      <c r="G399" s="241"/>
      <c r="H399" s="242" t="s">
        <v>21</v>
      </c>
      <c r="I399" s="244"/>
      <c r="J399" s="241"/>
      <c r="K399" s="241"/>
      <c r="L399" s="245"/>
      <c r="M399" s="246"/>
      <c r="N399" s="247"/>
      <c r="O399" s="247"/>
      <c r="P399" s="247"/>
      <c r="Q399" s="247"/>
      <c r="R399" s="247"/>
      <c r="S399" s="247"/>
      <c r="T399" s="248"/>
      <c r="AT399" s="249" t="s">
        <v>148</v>
      </c>
      <c r="AU399" s="249" t="s">
        <v>80</v>
      </c>
      <c r="AV399" s="12" t="s">
        <v>80</v>
      </c>
      <c r="AW399" s="12" t="s">
        <v>36</v>
      </c>
      <c r="AX399" s="12" t="s">
        <v>72</v>
      </c>
      <c r="AY399" s="249" t="s">
        <v>137</v>
      </c>
    </row>
    <row r="400" s="11" customFormat="1">
      <c r="B400" s="228"/>
      <c r="C400" s="229"/>
      <c r="D400" s="230" t="s">
        <v>148</v>
      </c>
      <c r="E400" s="231" t="s">
        <v>21</v>
      </c>
      <c r="F400" s="232" t="s">
        <v>171</v>
      </c>
      <c r="G400" s="229"/>
      <c r="H400" s="233">
        <v>8</v>
      </c>
      <c r="I400" s="234"/>
      <c r="J400" s="229"/>
      <c r="K400" s="229"/>
      <c r="L400" s="235"/>
      <c r="M400" s="236"/>
      <c r="N400" s="237"/>
      <c r="O400" s="237"/>
      <c r="P400" s="237"/>
      <c r="Q400" s="237"/>
      <c r="R400" s="237"/>
      <c r="S400" s="237"/>
      <c r="T400" s="238"/>
      <c r="AT400" s="239" t="s">
        <v>148</v>
      </c>
      <c r="AU400" s="239" t="s">
        <v>80</v>
      </c>
      <c r="AV400" s="11" t="s">
        <v>146</v>
      </c>
      <c r="AW400" s="11" t="s">
        <v>36</v>
      </c>
      <c r="AX400" s="11" t="s">
        <v>72</v>
      </c>
      <c r="AY400" s="239" t="s">
        <v>137</v>
      </c>
    </row>
    <row r="401" s="12" customFormat="1">
      <c r="B401" s="240"/>
      <c r="C401" s="241"/>
      <c r="D401" s="230" t="s">
        <v>148</v>
      </c>
      <c r="E401" s="242" t="s">
        <v>21</v>
      </c>
      <c r="F401" s="243" t="s">
        <v>898</v>
      </c>
      <c r="G401" s="241"/>
      <c r="H401" s="242" t="s">
        <v>21</v>
      </c>
      <c r="I401" s="244"/>
      <c r="J401" s="241"/>
      <c r="K401" s="241"/>
      <c r="L401" s="245"/>
      <c r="M401" s="246"/>
      <c r="N401" s="247"/>
      <c r="O401" s="247"/>
      <c r="P401" s="247"/>
      <c r="Q401" s="247"/>
      <c r="R401" s="247"/>
      <c r="S401" s="247"/>
      <c r="T401" s="248"/>
      <c r="AT401" s="249" t="s">
        <v>148</v>
      </c>
      <c r="AU401" s="249" t="s">
        <v>80</v>
      </c>
      <c r="AV401" s="12" t="s">
        <v>80</v>
      </c>
      <c r="AW401" s="12" t="s">
        <v>36</v>
      </c>
      <c r="AX401" s="12" t="s">
        <v>72</v>
      </c>
      <c r="AY401" s="249" t="s">
        <v>137</v>
      </c>
    </row>
    <row r="402" s="11" customFormat="1">
      <c r="B402" s="228"/>
      <c r="C402" s="229"/>
      <c r="D402" s="230" t="s">
        <v>148</v>
      </c>
      <c r="E402" s="231" t="s">
        <v>21</v>
      </c>
      <c r="F402" s="232" t="s">
        <v>171</v>
      </c>
      <c r="G402" s="229"/>
      <c r="H402" s="233">
        <v>8</v>
      </c>
      <c r="I402" s="234"/>
      <c r="J402" s="229"/>
      <c r="K402" s="229"/>
      <c r="L402" s="235"/>
      <c r="M402" s="236"/>
      <c r="N402" s="237"/>
      <c r="O402" s="237"/>
      <c r="P402" s="237"/>
      <c r="Q402" s="237"/>
      <c r="R402" s="237"/>
      <c r="S402" s="237"/>
      <c r="T402" s="238"/>
      <c r="AT402" s="239" t="s">
        <v>148</v>
      </c>
      <c r="AU402" s="239" t="s">
        <v>80</v>
      </c>
      <c r="AV402" s="11" t="s">
        <v>146</v>
      </c>
      <c r="AW402" s="11" t="s">
        <v>36</v>
      </c>
      <c r="AX402" s="11" t="s">
        <v>72</v>
      </c>
      <c r="AY402" s="239" t="s">
        <v>137</v>
      </c>
    </row>
    <row r="403" s="13" customFormat="1">
      <c r="B403" s="260"/>
      <c r="C403" s="261"/>
      <c r="D403" s="230" t="s">
        <v>148</v>
      </c>
      <c r="E403" s="262" t="s">
        <v>21</v>
      </c>
      <c r="F403" s="263" t="s">
        <v>217</v>
      </c>
      <c r="G403" s="261"/>
      <c r="H403" s="264">
        <v>50</v>
      </c>
      <c r="I403" s="265"/>
      <c r="J403" s="261"/>
      <c r="K403" s="261"/>
      <c r="L403" s="266"/>
      <c r="M403" s="267"/>
      <c r="N403" s="268"/>
      <c r="O403" s="268"/>
      <c r="P403" s="268"/>
      <c r="Q403" s="268"/>
      <c r="R403" s="268"/>
      <c r="S403" s="268"/>
      <c r="T403" s="269"/>
      <c r="AT403" s="270" t="s">
        <v>148</v>
      </c>
      <c r="AU403" s="270" t="s">
        <v>80</v>
      </c>
      <c r="AV403" s="13" t="s">
        <v>145</v>
      </c>
      <c r="AW403" s="13" t="s">
        <v>36</v>
      </c>
      <c r="AX403" s="13" t="s">
        <v>80</v>
      </c>
      <c r="AY403" s="270" t="s">
        <v>137</v>
      </c>
    </row>
    <row r="404" s="1" customFormat="1" ht="25.5" customHeight="1">
      <c r="B404" s="45"/>
      <c r="C404" s="216" t="s">
        <v>899</v>
      </c>
      <c r="D404" s="216" t="s">
        <v>140</v>
      </c>
      <c r="E404" s="217" t="s">
        <v>900</v>
      </c>
      <c r="F404" s="218" t="s">
        <v>901</v>
      </c>
      <c r="G404" s="219" t="s">
        <v>890</v>
      </c>
      <c r="H404" s="220">
        <v>8</v>
      </c>
      <c r="I404" s="221"/>
      <c r="J404" s="222">
        <f>ROUND(I404*H404,2)</f>
        <v>0</v>
      </c>
      <c r="K404" s="218" t="s">
        <v>144</v>
      </c>
      <c r="L404" s="71"/>
      <c r="M404" s="223" t="s">
        <v>21</v>
      </c>
      <c r="N404" s="224" t="s">
        <v>44</v>
      </c>
      <c r="O404" s="46"/>
      <c r="P404" s="225">
        <f>O404*H404</f>
        <v>0</v>
      </c>
      <c r="Q404" s="225">
        <v>0</v>
      </c>
      <c r="R404" s="225">
        <f>Q404*H404</f>
        <v>0</v>
      </c>
      <c r="S404" s="225">
        <v>0</v>
      </c>
      <c r="T404" s="226">
        <f>S404*H404</f>
        <v>0</v>
      </c>
      <c r="AR404" s="23" t="s">
        <v>891</v>
      </c>
      <c r="AT404" s="23" t="s">
        <v>140</v>
      </c>
      <c r="AU404" s="23" t="s">
        <v>80</v>
      </c>
      <c r="AY404" s="23" t="s">
        <v>137</v>
      </c>
      <c r="BE404" s="227">
        <f>IF(N404="základní",J404,0)</f>
        <v>0</v>
      </c>
      <c r="BF404" s="227">
        <f>IF(N404="snížená",J404,0)</f>
        <v>0</v>
      </c>
      <c r="BG404" s="227">
        <f>IF(N404="zákl. přenesená",J404,0)</f>
        <v>0</v>
      </c>
      <c r="BH404" s="227">
        <f>IF(N404="sníž. přenesená",J404,0)</f>
        <v>0</v>
      </c>
      <c r="BI404" s="227">
        <f>IF(N404="nulová",J404,0)</f>
        <v>0</v>
      </c>
      <c r="BJ404" s="23" t="s">
        <v>146</v>
      </c>
      <c r="BK404" s="227">
        <f>ROUND(I404*H404,2)</f>
        <v>0</v>
      </c>
      <c r="BL404" s="23" t="s">
        <v>891</v>
      </c>
      <c r="BM404" s="23" t="s">
        <v>902</v>
      </c>
    </row>
    <row r="405" s="12" customFormat="1">
      <c r="B405" s="240"/>
      <c r="C405" s="241"/>
      <c r="D405" s="230" t="s">
        <v>148</v>
      </c>
      <c r="E405" s="242" t="s">
        <v>21</v>
      </c>
      <c r="F405" s="243" t="s">
        <v>903</v>
      </c>
      <c r="G405" s="241"/>
      <c r="H405" s="242" t="s">
        <v>21</v>
      </c>
      <c r="I405" s="244"/>
      <c r="J405" s="241"/>
      <c r="K405" s="241"/>
      <c r="L405" s="245"/>
      <c r="M405" s="246"/>
      <c r="N405" s="247"/>
      <c r="O405" s="247"/>
      <c r="P405" s="247"/>
      <c r="Q405" s="247"/>
      <c r="R405" s="247"/>
      <c r="S405" s="247"/>
      <c r="T405" s="248"/>
      <c r="AT405" s="249" t="s">
        <v>148</v>
      </c>
      <c r="AU405" s="249" t="s">
        <v>80</v>
      </c>
      <c r="AV405" s="12" t="s">
        <v>80</v>
      </c>
      <c r="AW405" s="12" t="s">
        <v>36</v>
      </c>
      <c r="AX405" s="12" t="s">
        <v>72</v>
      </c>
      <c r="AY405" s="249" t="s">
        <v>137</v>
      </c>
    </row>
    <row r="406" s="11" customFormat="1">
      <c r="B406" s="228"/>
      <c r="C406" s="229"/>
      <c r="D406" s="230" t="s">
        <v>148</v>
      </c>
      <c r="E406" s="231" t="s">
        <v>21</v>
      </c>
      <c r="F406" s="232" t="s">
        <v>171</v>
      </c>
      <c r="G406" s="229"/>
      <c r="H406" s="233">
        <v>8</v>
      </c>
      <c r="I406" s="234"/>
      <c r="J406" s="229"/>
      <c r="K406" s="229"/>
      <c r="L406" s="235"/>
      <c r="M406" s="236"/>
      <c r="N406" s="237"/>
      <c r="O406" s="237"/>
      <c r="P406" s="237"/>
      <c r="Q406" s="237"/>
      <c r="R406" s="237"/>
      <c r="S406" s="237"/>
      <c r="T406" s="238"/>
      <c r="AT406" s="239" t="s">
        <v>148</v>
      </c>
      <c r="AU406" s="239" t="s">
        <v>80</v>
      </c>
      <c r="AV406" s="11" t="s">
        <v>146</v>
      </c>
      <c r="AW406" s="11" t="s">
        <v>36</v>
      </c>
      <c r="AX406" s="11" t="s">
        <v>80</v>
      </c>
      <c r="AY406" s="239" t="s">
        <v>137</v>
      </c>
    </row>
    <row r="407" s="1" customFormat="1" ht="25.5" customHeight="1">
      <c r="B407" s="45"/>
      <c r="C407" s="216" t="s">
        <v>904</v>
      </c>
      <c r="D407" s="216" t="s">
        <v>140</v>
      </c>
      <c r="E407" s="217" t="s">
        <v>905</v>
      </c>
      <c r="F407" s="218" t="s">
        <v>906</v>
      </c>
      <c r="G407" s="219" t="s">
        <v>890</v>
      </c>
      <c r="H407" s="220">
        <v>4</v>
      </c>
      <c r="I407" s="221"/>
      <c r="J407" s="222">
        <f>ROUND(I407*H407,2)</f>
        <v>0</v>
      </c>
      <c r="K407" s="218" t="s">
        <v>144</v>
      </c>
      <c r="L407" s="71"/>
      <c r="M407" s="223" t="s">
        <v>21</v>
      </c>
      <c r="N407" s="224" t="s">
        <v>44</v>
      </c>
      <c r="O407" s="46"/>
      <c r="P407" s="225">
        <f>O407*H407</f>
        <v>0</v>
      </c>
      <c r="Q407" s="225">
        <v>0</v>
      </c>
      <c r="R407" s="225">
        <f>Q407*H407</f>
        <v>0</v>
      </c>
      <c r="S407" s="225">
        <v>0</v>
      </c>
      <c r="T407" s="226">
        <f>S407*H407</f>
        <v>0</v>
      </c>
      <c r="AR407" s="23" t="s">
        <v>891</v>
      </c>
      <c r="AT407" s="23" t="s">
        <v>140</v>
      </c>
      <c r="AU407" s="23" t="s">
        <v>80</v>
      </c>
      <c r="AY407" s="23" t="s">
        <v>137</v>
      </c>
      <c r="BE407" s="227">
        <f>IF(N407="základní",J407,0)</f>
        <v>0</v>
      </c>
      <c r="BF407" s="227">
        <f>IF(N407="snížená",J407,0)</f>
        <v>0</v>
      </c>
      <c r="BG407" s="227">
        <f>IF(N407="zákl. přenesená",J407,0)</f>
        <v>0</v>
      </c>
      <c r="BH407" s="227">
        <f>IF(N407="sníž. přenesená",J407,0)</f>
        <v>0</v>
      </c>
      <c r="BI407" s="227">
        <f>IF(N407="nulová",J407,0)</f>
        <v>0</v>
      </c>
      <c r="BJ407" s="23" t="s">
        <v>146</v>
      </c>
      <c r="BK407" s="227">
        <f>ROUND(I407*H407,2)</f>
        <v>0</v>
      </c>
      <c r="BL407" s="23" t="s">
        <v>891</v>
      </c>
      <c r="BM407" s="23" t="s">
        <v>907</v>
      </c>
    </row>
    <row r="408" s="12" customFormat="1">
      <c r="B408" s="240"/>
      <c r="C408" s="241"/>
      <c r="D408" s="230" t="s">
        <v>148</v>
      </c>
      <c r="E408" s="242" t="s">
        <v>21</v>
      </c>
      <c r="F408" s="243" t="s">
        <v>908</v>
      </c>
      <c r="G408" s="241"/>
      <c r="H408" s="242" t="s">
        <v>21</v>
      </c>
      <c r="I408" s="244"/>
      <c r="J408" s="241"/>
      <c r="K408" s="241"/>
      <c r="L408" s="245"/>
      <c r="M408" s="246"/>
      <c r="N408" s="247"/>
      <c r="O408" s="247"/>
      <c r="P408" s="247"/>
      <c r="Q408" s="247"/>
      <c r="R408" s="247"/>
      <c r="S408" s="247"/>
      <c r="T408" s="248"/>
      <c r="AT408" s="249" t="s">
        <v>148</v>
      </c>
      <c r="AU408" s="249" t="s">
        <v>80</v>
      </c>
      <c r="AV408" s="12" t="s">
        <v>80</v>
      </c>
      <c r="AW408" s="12" t="s">
        <v>36</v>
      </c>
      <c r="AX408" s="12" t="s">
        <v>72</v>
      </c>
      <c r="AY408" s="249" t="s">
        <v>137</v>
      </c>
    </row>
    <row r="409" s="11" customFormat="1">
      <c r="B409" s="228"/>
      <c r="C409" s="229"/>
      <c r="D409" s="230" t="s">
        <v>148</v>
      </c>
      <c r="E409" s="231" t="s">
        <v>21</v>
      </c>
      <c r="F409" s="232" t="s">
        <v>145</v>
      </c>
      <c r="G409" s="229"/>
      <c r="H409" s="233">
        <v>4</v>
      </c>
      <c r="I409" s="234"/>
      <c r="J409" s="229"/>
      <c r="K409" s="229"/>
      <c r="L409" s="235"/>
      <c r="M409" s="236"/>
      <c r="N409" s="237"/>
      <c r="O409" s="237"/>
      <c r="P409" s="237"/>
      <c r="Q409" s="237"/>
      <c r="R409" s="237"/>
      <c r="S409" s="237"/>
      <c r="T409" s="238"/>
      <c r="AT409" s="239" t="s">
        <v>148</v>
      </c>
      <c r="AU409" s="239" t="s">
        <v>80</v>
      </c>
      <c r="AV409" s="11" t="s">
        <v>146</v>
      </c>
      <c r="AW409" s="11" t="s">
        <v>36</v>
      </c>
      <c r="AX409" s="11" t="s">
        <v>80</v>
      </c>
      <c r="AY409" s="239" t="s">
        <v>137</v>
      </c>
    </row>
    <row r="410" s="1" customFormat="1" ht="25.5" customHeight="1">
      <c r="B410" s="45"/>
      <c r="C410" s="216" t="s">
        <v>909</v>
      </c>
      <c r="D410" s="216" t="s">
        <v>140</v>
      </c>
      <c r="E410" s="217" t="s">
        <v>910</v>
      </c>
      <c r="F410" s="218" t="s">
        <v>911</v>
      </c>
      <c r="G410" s="219" t="s">
        <v>890</v>
      </c>
      <c r="H410" s="220">
        <v>4</v>
      </c>
      <c r="I410" s="221"/>
      <c r="J410" s="222">
        <f>ROUND(I410*H410,2)</f>
        <v>0</v>
      </c>
      <c r="K410" s="218" t="s">
        <v>144</v>
      </c>
      <c r="L410" s="71"/>
      <c r="M410" s="223" t="s">
        <v>21</v>
      </c>
      <c r="N410" s="224" t="s">
        <v>44</v>
      </c>
      <c r="O410" s="46"/>
      <c r="P410" s="225">
        <f>O410*H410</f>
        <v>0</v>
      </c>
      <c r="Q410" s="225">
        <v>0</v>
      </c>
      <c r="R410" s="225">
        <f>Q410*H410</f>
        <v>0</v>
      </c>
      <c r="S410" s="225">
        <v>0</v>
      </c>
      <c r="T410" s="226">
        <f>S410*H410</f>
        <v>0</v>
      </c>
      <c r="AR410" s="23" t="s">
        <v>891</v>
      </c>
      <c r="AT410" s="23" t="s">
        <v>140</v>
      </c>
      <c r="AU410" s="23" t="s">
        <v>80</v>
      </c>
      <c r="AY410" s="23" t="s">
        <v>137</v>
      </c>
      <c r="BE410" s="227">
        <f>IF(N410="základní",J410,0)</f>
        <v>0</v>
      </c>
      <c r="BF410" s="227">
        <f>IF(N410="snížená",J410,0)</f>
        <v>0</v>
      </c>
      <c r="BG410" s="227">
        <f>IF(N410="zákl. přenesená",J410,0)</f>
        <v>0</v>
      </c>
      <c r="BH410" s="227">
        <f>IF(N410="sníž. přenesená",J410,0)</f>
        <v>0</v>
      </c>
      <c r="BI410" s="227">
        <f>IF(N410="nulová",J410,0)</f>
        <v>0</v>
      </c>
      <c r="BJ410" s="23" t="s">
        <v>146</v>
      </c>
      <c r="BK410" s="227">
        <f>ROUND(I410*H410,2)</f>
        <v>0</v>
      </c>
      <c r="BL410" s="23" t="s">
        <v>891</v>
      </c>
      <c r="BM410" s="23" t="s">
        <v>912</v>
      </c>
    </row>
    <row r="411" s="12" customFormat="1">
      <c r="B411" s="240"/>
      <c r="C411" s="241"/>
      <c r="D411" s="230" t="s">
        <v>148</v>
      </c>
      <c r="E411" s="242" t="s">
        <v>21</v>
      </c>
      <c r="F411" s="243" t="s">
        <v>913</v>
      </c>
      <c r="G411" s="241"/>
      <c r="H411" s="242" t="s">
        <v>21</v>
      </c>
      <c r="I411" s="244"/>
      <c r="J411" s="241"/>
      <c r="K411" s="241"/>
      <c r="L411" s="245"/>
      <c r="M411" s="246"/>
      <c r="N411" s="247"/>
      <c r="O411" s="247"/>
      <c r="P411" s="247"/>
      <c r="Q411" s="247"/>
      <c r="R411" s="247"/>
      <c r="S411" s="247"/>
      <c r="T411" s="248"/>
      <c r="AT411" s="249" t="s">
        <v>148</v>
      </c>
      <c r="AU411" s="249" t="s">
        <v>80</v>
      </c>
      <c r="AV411" s="12" t="s">
        <v>80</v>
      </c>
      <c r="AW411" s="12" t="s">
        <v>36</v>
      </c>
      <c r="AX411" s="12" t="s">
        <v>72</v>
      </c>
      <c r="AY411" s="249" t="s">
        <v>137</v>
      </c>
    </row>
    <row r="412" s="11" customFormat="1">
      <c r="B412" s="228"/>
      <c r="C412" s="229"/>
      <c r="D412" s="230" t="s">
        <v>148</v>
      </c>
      <c r="E412" s="231" t="s">
        <v>21</v>
      </c>
      <c r="F412" s="232" t="s">
        <v>145</v>
      </c>
      <c r="G412" s="229"/>
      <c r="H412" s="233">
        <v>4</v>
      </c>
      <c r="I412" s="234"/>
      <c r="J412" s="229"/>
      <c r="K412" s="229"/>
      <c r="L412" s="235"/>
      <c r="M412" s="236"/>
      <c r="N412" s="237"/>
      <c r="O412" s="237"/>
      <c r="P412" s="237"/>
      <c r="Q412" s="237"/>
      <c r="R412" s="237"/>
      <c r="S412" s="237"/>
      <c r="T412" s="238"/>
      <c r="AT412" s="239" t="s">
        <v>148</v>
      </c>
      <c r="AU412" s="239" t="s">
        <v>80</v>
      </c>
      <c r="AV412" s="11" t="s">
        <v>146</v>
      </c>
      <c r="AW412" s="11" t="s">
        <v>36</v>
      </c>
      <c r="AX412" s="11" t="s">
        <v>80</v>
      </c>
      <c r="AY412" s="239" t="s">
        <v>137</v>
      </c>
    </row>
    <row r="413" s="10" customFormat="1" ht="37.44001" customHeight="1">
      <c r="B413" s="200"/>
      <c r="C413" s="201"/>
      <c r="D413" s="202" t="s">
        <v>71</v>
      </c>
      <c r="E413" s="203" t="s">
        <v>914</v>
      </c>
      <c r="F413" s="203" t="s">
        <v>915</v>
      </c>
      <c r="G413" s="201"/>
      <c r="H413" s="201"/>
      <c r="I413" s="204"/>
      <c r="J413" s="205">
        <f>BK413</f>
        <v>0</v>
      </c>
      <c r="K413" s="201"/>
      <c r="L413" s="206"/>
      <c r="M413" s="207"/>
      <c r="N413" s="208"/>
      <c r="O413" s="208"/>
      <c r="P413" s="209">
        <f>P414+P416</f>
        <v>0</v>
      </c>
      <c r="Q413" s="208"/>
      <c r="R413" s="209">
        <f>R414+R416</f>
        <v>0</v>
      </c>
      <c r="S413" s="208"/>
      <c r="T413" s="210">
        <f>T414+T416</f>
        <v>0</v>
      </c>
      <c r="AR413" s="211" t="s">
        <v>77</v>
      </c>
      <c r="AT413" s="212" t="s">
        <v>71</v>
      </c>
      <c r="AU413" s="212" t="s">
        <v>72</v>
      </c>
      <c r="AY413" s="211" t="s">
        <v>137</v>
      </c>
      <c r="BK413" s="213">
        <f>BK414+BK416</f>
        <v>0</v>
      </c>
    </row>
    <row r="414" s="10" customFormat="1" ht="19.92" customHeight="1">
      <c r="B414" s="200"/>
      <c r="C414" s="201"/>
      <c r="D414" s="202" t="s">
        <v>71</v>
      </c>
      <c r="E414" s="214" t="s">
        <v>916</v>
      </c>
      <c r="F414" s="214" t="s">
        <v>917</v>
      </c>
      <c r="G414" s="201"/>
      <c r="H414" s="201"/>
      <c r="I414" s="204"/>
      <c r="J414" s="215">
        <f>BK414</f>
        <v>0</v>
      </c>
      <c r="K414" s="201"/>
      <c r="L414" s="206"/>
      <c r="M414" s="207"/>
      <c r="N414" s="208"/>
      <c r="O414" s="208"/>
      <c r="P414" s="209">
        <f>P415</f>
        <v>0</v>
      </c>
      <c r="Q414" s="208"/>
      <c r="R414" s="209">
        <f>R415</f>
        <v>0</v>
      </c>
      <c r="S414" s="208"/>
      <c r="T414" s="210">
        <f>T415</f>
        <v>0</v>
      </c>
      <c r="AR414" s="211" t="s">
        <v>77</v>
      </c>
      <c r="AT414" s="212" t="s">
        <v>71</v>
      </c>
      <c r="AU414" s="212" t="s">
        <v>80</v>
      </c>
      <c r="AY414" s="211" t="s">
        <v>137</v>
      </c>
      <c r="BK414" s="213">
        <f>BK415</f>
        <v>0</v>
      </c>
    </row>
    <row r="415" s="1" customFormat="1" ht="16.5" customHeight="1">
      <c r="B415" s="45"/>
      <c r="C415" s="216" t="s">
        <v>918</v>
      </c>
      <c r="D415" s="216" t="s">
        <v>140</v>
      </c>
      <c r="E415" s="217" t="s">
        <v>919</v>
      </c>
      <c r="F415" s="218" t="s">
        <v>917</v>
      </c>
      <c r="G415" s="219" t="s">
        <v>395</v>
      </c>
      <c r="H415" s="220">
        <v>1</v>
      </c>
      <c r="I415" s="221"/>
      <c r="J415" s="222">
        <f>ROUND(I415*H415,2)</f>
        <v>0</v>
      </c>
      <c r="K415" s="218" t="s">
        <v>144</v>
      </c>
      <c r="L415" s="71"/>
      <c r="M415" s="223" t="s">
        <v>21</v>
      </c>
      <c r="N415" s="224" t="s">
        <v>44</v>
      </c>
      <c r="O415" s="46"/>
      <c r="P415" s="225">
        <f>O415*H415</f>
        <v>0</v>
      </c>
      <c r="Q415" s="225">
        <v>0</v>
      </c>
      <c r="R415" s="225">
        <f>Q415*H415</f>
        <v>0</v>
      </c>
      <c r="S415" s="225">
        <v>0</v>
      </c>
      <c r="T415" s="226">
        <f>S415*H415</f>
        <v>0</v>
      </c>
      <c r="AR415" s="23" t="s">
        <v>920</v>
      </c>
      <c r="AT415" s="23" t="s">
        <v>140</v>
      </c>
      <c r="AU415" s="23" t="s">
        <v>146</v>
      </c>
      <c r="AY415" s="23" t="s">
        <v>137</v>
      </c>
      <c r="BE415" s="227">
        <f>IF(N415="základní",J415,0)</f>
        <v>0</v>
      </c>
      <c r="BF415" s="227">
        <f>IF(N415="snížená",J415,0)</f>
        <v>0</v>
      </c>
      <c r="BG415" s="227">
        <f>IF(N415="zákl. přenesená",J415,0)</f>
        <v>0</v>
      </c>
      <c r="BH415" s="227">
        <f>IF(N415="sníž. přenesená",J415,0)</f>
        <v>0</v>
      </c>
      <c r="BI415" s="227">
        <f>IF(N415="nulová",J415,0)</f>
        <v>0</v>
      </c>
      <c r="BJ415" s="23" t="s">
        <v>146</v>
      </c>
      <c r="BK415" s="227">
        <f>ROUND(I415*H415,2)</f>
        <v>0</v>
      </c>
      <c r="BL415" s="23" t="s">
        <v>920</v>
      </c>
      <c r="BM415" s="23" t="s">
        <v>921</v>
      </c>
    </row>
    <row r="416" s="10" customFormat="1" ht="29.88" customHeight="1">
      <c r="B416" s="200"/>
      <c r="C416" s="201"/>
      <c r="D416" s="202" t="s">
        <v>71</v>
      </c>
      <c r="E416" s="214" t="s">
        <v>922</v>
      </c>
      <c r="F416" s="214" t="s">
        <v>923</v>
      </c>
      <c r="G416" s="201"/>
      <c r="H416" s="201"/>
      <c r="I416" s="204"/>
      <c r="J416" s="215">
        <f>BK416</f>
        <v>0</v>
      </c>
      <c r="K416" s="201"/>
      <c r="L416" s="206"/>
      <c r="M416" s="207"/>
      <c r="N416" s="208"/>
      <c r="O416" s="208"/>
      <c r="P416" s="209">
        <f>P417</f>
        <v>0</v>
      </c>
      <c r="Q416" s="208"/>
      <c r="R416" s="209">
        <f>R417</f>
        <v>0</v>
      </c>
      <c r="S416" s="208"/>
      <c r="T416" s="210">
        <f>T417</f>
        <v>0</v>
      </c>
      <c r="AR416" s="211" t="s">
        <v>77</v>
      </c>
      <c r="AT416" s="212" t="s">
        <v>71</v>
      </c>
      <c r="AU416" s="212" t="s">
        <v>80</v>
      </c>
      <c r="AY416" s="211" t="s">
        <v>137</v>
      </c>
      <c r="BK416" s="213">
        <f>BK417</f>
        <v>0</v>
      </c>
    </row>
    <row r="417" s="1" customFormat="1" ht="16.5" customHeight="1">
      <c r="B417" s="45"/>
      <c r="C417" s="216" t="s">
        <v>924</v>
      </c>
      <c r="D417" s="216" t="s">
        <v>140</v>
      </c>
      <c r="E417" s="217" t="s">
        <v>925</v>
      </c>
      <c r="F417" s="218" t="s">
        <v>923</v>
      </c>
      <c r="G417" s="219" t="s">
        <v>395</v>
      </c>
      <c r="H417" s="220">
        <v>1</v>
      </c>
      <c r="I417" s="221"/>
      <c r="J417" s="222">
        <f>ROUND(I417*H417,2)</f>
        <v>0</v>
      </c>
      <c r="K417" s="218" t="s">
        <v>144</v>
      </c>
      <c r="L417" s="71"/>
      <c r="M417" s="223" t="s">
        <v>21</v>
      </c>
      <c r="N417" s="271" t="s">
        <v>44</v>
      </c>
      <c r="O417" s="272"/>
      <c r="P417" s="273">
        <f>O417*H417</f>
        <v>0</v>
      </c>
      <c r="Q417" s="273">
        <v>0</v>
      </c>
      <c r="R417" s="273">
        <f>Q417*H417</f>
        <v>0</v>
      </c>
      <c r="S417" s="273">
        <v>0</v>
      </c>
      <c r="T417" s="274">
        <f>S417*H417</f>
        <v>0</v>
      </c>
      <c r="AR417" s="23" t="s">
        <v>920</v>
      </c>
      <c r="AT417" s="23" t="s">
        <v>140</v>
      </c>
      <c r="AU417" s="23" t="s">
        <v>146</v>
      </c>
      <c r="AY417" s="23" t="s">
        <v>137</v>
      </c>
      <c r="BE417" s="227">
        <f>IF(N417="základní",J417,0)</f>
        <v>0</v>
      </c>
      <c r="BF417" s="227">
        <f>IF(N417="snížená",J417,0)</f>
        <v>0</v>
      </c>
      <c r="BG417" s="227">
        <f>IF(N417="zákl. přenesená",J417,0)</f>
        <v>0</v>
      </c>
      <c r="BH417" s="227">
        <f>IF(N417="sníž. přenesená",J417,0)</f>
        <v>0</v>
      </c>
      <c r="BI417" s="227">
        <f>IF(N417="nulová",J417,0)</f>
        <v>0</v>
      </c>
      <c r="BJ417" s="23" t="s">
        <v>146</v>
      </c>
      <c r="BK417" s="227">
        <f>ROUND(I417*H417,2)</f>
        <v>0</v>
      </c>
      <c r="BL417" s="23" t="s">
        <v>920</v>
      </c>
      <c r="BM417" s="23" t="s">
        <v>926</v>
      </c>
    </row>
    <row r="418" s="1" customFormat="1" ht="6.96" customHeight="1">
      <c r="B418" s="66"/>
      <c r="C418" s="67"/>
      <c r="D418" s="67"/>
      <c r="E418" s="67"/>
      <c r="F418" s="67"/>
      <c r="G418" s="67"/>
      <c r="H418" s="67"/>
      <c r="I418" s="161"/>
      <c r="J418" s="67"/>
      <c r="K418" s="67"/>
      <c r="L418" s="71"/>
    </row>
  </sheetData>
  <sheetProtection sheet="1" autoFilter="0" formatColumns="0" formatRows="0" objects="1" scenarios="1" spinCount="100000" saltValue="fsh/fcZIGJbI8w89lj53EwM7Z8hTj7w83ZU4w0KukLcbCaz+5ib46VkEJAZlo5Q4sfZfuyLR/oczwJ/t06uYWg==" hashValue="Bz4IM4kmgZHj4WcPQFcK78+mdHy6JiCVV53JpddGROlYHotjHzkkIoV0Wzs6lJtBxFJW7J20oM6aXLv+hg4kOg==" algorithmName="SHA-512" password="CC35"/>
  <autoFilter ref="C101:K417"/>
  <mergeCells count="10">
    <mergeCell ref="E7:H7"/>
    <mergeCell ref="E9:H9"/>
    <mergeCell ref="E24:H24"/>
    <mergeCell ref="E45:H45"/>
    <mergeCell ref="E47:H47"/>
    <mergeCell ref="J51:J52"/>
    <mergeCell ref="E92:H92"/>
    <mergeCell ref="E94:H94"/>
    <mergeCell ref="G1:H1"/>
    <mergeCell ref="L2:V2"/>
  </mergeCells>
  <hyperlinks>
    <hyperlink ref="F1:G1" location="C2" display="1) Krycí list soupisu"/>
    <hyperlink ref="G1:H1" location="C54" display="2) Rekapitulace"/>
    <hyperlink ref="J1" location="C101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Normal="100" zoomScaleSheetLayoutView="60" zoomScalePageLayoutView="100" workbookViewId="0"/>
  </sheetViews>
  <sheetFormatPr defaultRowHeight="13.5"/>
  <cols>
    <col min="1" max="1" width="8.33" style="275" customWidth="1"/>
    <col min="2" max="2" width="1.664063" style="275" customWidth="1"/>
    <col min="3" max="4" width="5" style="275" customWidth="1"/>
    <col min="5" max="5" width="11.67" style="275" customWidth="1"/>
    <col min="6" max="6" width="9.17" style="275" customWidth="1"/>
    <col min="7" max="7" width="5" style="275" customWidth="1"/>
    <col min="8" max="8" width="77.83" style="275" customWidth="1"/>
    <col min="9" max="10" width="20" style="275" customWidth="1"/>
    <col min="11" max="11" width="1.664063" style="275" customWidth="1"/>
  </cols>
  <sheetData>
    <row r="1" ht="37.5" customHeight="1"/>
    <row r="2" ht="7.5" customHeight="1">
      <c r="B2" s="276"/>
      <c r="C2" s="277"/>
      <c r="D2" s="277"/>
      <c r="E2" s="277"/>
      <c r="F2" s="277"/>
      <c r="G2" s="277"/>
      <c r="H2" s="277"/>
      <c r="I2" s="277"/>
      <c r="J2" s="277"/>
      <c r="K2" s="278"/>
    </row>
    <row r="3" s="14" customFormat="1" ht="45" customHeight="1">
      <c r="B3" s="279"/>
      <c r="C3" s="280" t="s">
        <v>927</v>
      </c>
      <c r="D3" s="280"/>
      <c r="E3" s="280"/>
      <c r="F3" s="280"/>
      <c r="G3" s="280"/>
      <c r="H3" s="280"/>
      <c r="I3" s="280"/>
      <c r="J3" s="280"/>
      <c r="K3" s="281"/>
    </row>
    <row r="4" ht="25.5" customHeight="1">
      <c r="B4" s="282"/>
      <c r="C4" s="283" t="s">
        <v>928</v>
      </c>
      <c r="D4" s="283"/>
      <c r="E4" s="283"/>
      <c r="F4" s="283"/>
      <c r="G4" s="283"/>
      <c r="H4" s="283"/>
      <c r="I4" s="283"/>
      <c r="J4" s="283"/>
      <c r="K4" s="284"/>
    </row>
    <row r="5" ht="5.25" customHeight="1">
      <c r="B5" s="282"/>
      <c r="C5" s="285"/>
      <c r="D5" s="285"/>
      <c r="E5" s="285"/>
      <c r="F5" s="285"/>
      <c r="G5" s="285"/>
      <c r="H5" s="285"/>
      <c r="I5" s="285"/>
      <c r="J5" s="285"/>
      <c r="K5" s="284"/>
    </row>
    <row r="6" ht="15" customHeight="1">
      <c r="B6" s="282"/>
      <c r="C6" s="286" t="s">
        <v>929</v>
      </c>
      <c r="D6" s="286"/>
      <c r="E6" s="286"/>
      <c r="F6" s="286"/>
      <c r="G6" s="286"/>
      <c r="H6" s="286"/>
      <c r="I6" s="286"/>
      <c r="J6" s="286"/>
      <c r="K6" s="284"/>
    </row>
    <row r="7" ht="15" customHeight="1">
      <c r="B7" s="287"/>
      <c r="C7" s="286" t="s">
        <v>930</v>
      </c>
      <c r="D7" s="286"/>
      <c r="E7" s="286"/>
      <c r="F7" s="286"/>
      <c r="G7" s="286"/>
      <c r="H7" s="286"/>
      <c r="I7" s="286"/>
      <c r="J7" s="286"/>
      <c r="K7" s="284"/>
    </row>
    <row r="8" ht="12.75" customHeight="1">
      <c r="B8" s="287"/>
      <c r="C8" s="286"/>
      <c r="D8" s="286"/>
      <c r="E8" s="286"/>
      <c r="F8" s="286"/>
      <c r="G8" s="286"/>
      <c r="H8" s="286"/>
      <c r="I8" s="286"/>
      <c r="J8" s="286"/>
      <c r="K8" s="284"/>
    </row>
    <row r="9" ht="15" customHeight="1">
      <c r="B9" s="287"/>
      <c r="C9" s="286" t="s">
        <v>931</v>
      </c>
      <c r="D9" s="286"/>
      <c r="E9" s="286"/>
      <c r="F9" s="286"/>
      <c r="G9" s="286"/>
      <c r="H9" s="286"/>
      <c r="I9" s="286"/>
      <c r="J9" s="286"/>
      <c r="K9" s="284"/>
    </row>
    <row r="10" ht="15" customHeight="1">
      <c r="B10" s="287"/>
      <c r="C10" s="286"/>
      <c r="D10" s="286" t="s">
        <v>932</v>
      </c>
      <c r="E10" s="286"/>
      <c r="F10" s="286"/>
      <c r="G10" s="286"/>
      <c r="H10" s="286"/>
      <c r="I10" s="286"/>
      <c r="J10" s="286"/>
      <c r="K10" s="284"/>
    </row>
    <row r="11" ht="15" customHeight="1">
      <c r="B11" s="287"/>
      <c r="C11" s="288"/>
      <c r="D11" s="286" t="s">
        <v>933</v>
      </c>
      <c r="E11" s="286"/>
      <c r="F11" s="286"/>
      <c r="G11" s="286"/>
      <c r="H11" s="286"/>
      <c r="I11" s="286"/>
      <c r="J11" s="286"/>
      <c r="K11" s="284"/>
    </row>
    <row r="12" ht="12.75" customHeight="1">
      <c r="B12" s="287"/>
      <c r="C12" s="288"/>
      <c r="D12" s="288"/>
      <c r="E12" s="288"/>
      <c r="F12" s="288"/>
      <c r="G12" s="288"/>
      <c r="H12" s="288"/>
      <c r="I12" s="288"/>
      <c r="J12" s="288"/>
      <c r="K12" s="284"/>
    </row>
    <row r="13" ht="15" customHeight="1">
      <c r="B13" s="287"/>
      <c r="C13" s="288"/>
      <c r="D13" s="286" t="s">
        <v>934</v>
      </c>
      <c r="E13" s="286"/>
      <c r="F13" s="286"/>
      <c r="G13" s="286"/>
      <c r="H13" s="286"/>
      <c r="I13" s="286"/>
      <c r="J13" s="286"/>
      <c r="K13" s="284"/>
    </row>
    <row r="14" ht="15" customHeight="1">
      <c r="B14" s="287"/>
      <c r="C14" s="288"/>
      <c r="D14" s="286" t="s">
        <v>935</v>
      </c>
      <c r="E14" s="286"/>
      <c r="F14" s="286"/>
      <c r="G14" s="286"/>
      <c r="H14" s="286"/>
      <c r="I14" s="286"/>
      <c r="J14" s="286"/>
      <c r="K14" s="284"/>
    </row>
    <row r="15" ht="15" customHeight="1">
      <c r="B15" s="287"/>
      <c r="C15" s="288"/>
      <c r="D15" s="286" t="s">
        <v>936</v>
      </c>
      <c r="E15" s="286"/>
      <c r="F15" s="286"/>
      <c r="G15" s="286"/>
      <c r="H15" s="286"/>
      <c r="I15" s="286"/>
      <c r="J15" s="286"/>
      <c r="K15" s="284"/>
    </row>
    <row r="16" ht="15" customHeight="1">
      <c r="B16" s="287"/>
      <c r="C16" s="288"/>
      <c r="D16" s="288"/>
      <c r="E16" s="289" t="s">
        <v>79</v>
      </c>
      <c r="F16" s="286" t="s">
        <v>937</v>
      </c>
      <c r="G16" s="286"/>
      <c r="H16" s="286"/>
      <c r="I16" s="286"/>
      <c r="J16" s="286"/>
      <c r="K16" s="284"/>
    </row>
    <row r="17" ht="15" customHeight="1">
      <c r="B17" s="287"/>
      <c r="C17" s="288"/>
      <c r="D17" s="288"/>
      <c r="E17" s="289" t="s">
        <v>938</v>
      </c>
      <c r="F17" s="286" t="s">
        <v>939</v>
      </c>
      <c r="G17" s="286"/>
      <c r="H17" s="286"/>
      <c r="I17" s="286"/>
      <c r="J17" s="286"/>
      <c r="K17" s="284"/>
    </row>
    <row r="18" ht="15" customHeight="1">
      <c r="B18" s="287"/>
      <c r="C18" s="288"/>
      <c r="D18" s="288"/>
      <c r="E18" s="289" t="s">
        <v>940</v>
      </c>
      <c r="F18" s="286" t="s">
        <v>941</v>
      </c>
      <c r="G18" s="286"/>
      <c r="H18" s="286"/>
      <c r="I18" s="286"/>
      <c r="J18" s="286"/>
      <c r="K18" s="284"/>
    </row>
    <row r="19" ht="15" customHeight="1">
      <c r="B19" s="287"/>
      <c r="C19" s="288"/>
      <c r="D19" s="288"/>
      <c r="E19" s="289" t="s">
        <v>942</v>
      </c>
      <c r="F19" s="286" t="s">
        <v>943</v>
      </c>
      <c r="G19" s="286"/>
      <c r="H19" s="286"/>
      <c r="I19" s="286"/>
      <c r="J19" s="286"/>
      <c r="K19" s="284"/>
    </row>
    <row r="20" ht="15" customHeight="1">
      <c r="B20" s="287"/>
      <c r="C20" s="288"/>
      <c r="D20" s="288"/>
      <c r="E20" s="289" t="s">
        <v>944</v>
      </c>
      <c r="F20" s="286" t="s">
        <v>945</v>
      </c>
      <c r="G20" s="286"/>
      <c r="H20" s="286"/>
      <c r="I20" s="286"/>
      <c r="J20" s="286"/>
      <c r="K20" s="284"/>
    </row>
    <row r="21" ht="15" customHeight="1">
      <c r="B21" s="287"/>
      <c r="C21" s="288"/>
      <c r="D21" s="288"/>
      <c r="E21" s="289" t="s">
        <v>946</v>
      </c>
      <c r="F21" s="286" t="s">
        <v>947</v>
      </c>
      <c r="G21" s="286"/>
      <c r="H21" s="286"/>
      <c r="I21" s="286"/>
      <c r="J21" s="286"/>
      <c r="K21" s="284"/>
    </row>
    <row r="22" ht="12.75" customHeight="1">
      <c r="B22" s="287"/>
      <c r="C22" s="288"/>
      <c r="D22" s="288"/>
      <c r="E22" s="288"/>
      <c r="F22" s="288"/>
      <c r="G22" s="288"/>
      <c r="H22" s="288"/>
      <c r="I22" s="288"/>
      <c r="J22" s="288"/>
      <c r="K22" s="284"/>
    </row>
    <row r="23" ht="15" customHeight="1">
      <c r="B23" s="287"/>
      <c r="C23" s="286" t="s">
        <v>948</v>
      </c>
      <c r="D23" s="286"/>
      <c r="E23" s="286"/>
      <c r="F23" s="286"/>
      <c r="G23" s="286"/>
      <c r="H23" s="286"/>
      <c r="I23" s="286"/>
      <c r="J23" s="286"/>
      <c r="K23" s="284"/>
    </row>
    <row r="24" ht="15" customHeight="1">
      <c r="B24" s="287"/>
      <c r="C24" s="286" t="s">
        <v>949</v>
      </c>
      <c r="D24" s="286"/>
      <c r="E24" s="286"/>
      <c r="F24" s="286"/>
      <c r="G24" s="286"/>
      <c r="H24" s="286"/>
      <c r="I24" s="286"/>
      <c r="J24" s="286"/>
      <c r="K24" s="284"/>
    </row>
    <row r="25" ht="15" customHeight="1">
      <c r="B25" s="287"/>
      <c r="C25" s="286"/>
      <c r="D25" s="286" t="s">
        <v>950</v>
      </c>
      <c r="E25" s="286"/>
      <c r="F25" s="286"/>
      <c r="G25" s="286"/>
      <c r="H25" s="286"/>
      <c r="I25" s="286"/>
      <c r="J25" s="286"/>
      <c r="K25" s="284"/>
    </row>
    <row r="26" ht="15" customHeight="1">
      <c r="B26" s="287"/>
      <c r="C26" s="288"/>
      <c r="D26" s="286" t="s">
        <v>951</v>
      </c>
      <c r="E26" s="286"/>
      <c r="F26" s="286"/>
      <c r="G26" s="286"/>
      <c r="H26" s="286"/>
      <c r="I26" s="286"/>
      <c r="J26" s="286"/>
      <c r="K26" s="284"/>
    </row>
    <row r="27" ht="12.75" customHeight="1">
      <c r="B27" s="287"/>
      <c r="C27" s="288"/>
      <c r="D27" s="288"/>
      <c r="E27" s="288"/>
      <c r="F27" s="288"/>
      <c r="G27" s="288"/>
      <c r="H27" s="288"/>
      <c r="I27" s="288"/>
      <c r="J27" s="288"/>
      <c r="K27" s="284"/>
    </row>
    <row r="28" ht="15" customHeight="1">
      <c r="B28" s="287"/>
      <c r="C28" s="288"/>
      <c r="D28" s="286" t="s">
        <v>952</v>
      </c>
      <c r="E28" s="286"/>
      <c r="F28" s="286"/>
      <c r="G28" s="286"/>
      <c r="H28" s="286"/>
      <c r="I28" s="286"/>
      <c r="J28" s="286"/>
      <c r="K28" s="284"/>
    </row>
    <row r="29" ht="15" customHeight="1">
      <c r="B29" s="287"/>
      <c r="C29" s="288"/>
      <c r="D29" s="286" t="s">
        <v>953</v>
      </c>
      <c r="E29" s="286"/>
      <c r="F29" s="286"/>
      <c r="G29" s="286"/>
      <c r="H29" s="286"/>
      <c r="I29" s="286"/>
      <c r="J29" s="286"/>
      <c r="K29" s="284"/>
    </row>
    <row r="30" ht="12.75" customHeight="1">
      <c r="B30" s="287"/>
      <c r="C30" s="288"/>
      <c r="D30" s="288"/>
      <c r="E30" s="288"/>
      <c r="F30" s="288"/>
      <c r="G30" s="288"/>
      <c r="H30" s="288"/>
      <c r="I30" s="288"/>
      <c r="J30" s="288"/>
      <c r="K30" s="284"/>
    </row>
    <row r="31" ht="15" customHeight="1">
      <c r="B31" s="287"/>
      <c r="C31" s="288"/>
      <c r="D31" s="286" t="s">
        <v>954</v>
      </c>
      <c r="E31" s="286"/>
      <c r="F31" s="286"/>
      <c r="G31" s="286"/>
      <c r="H31" s="286"/>
      <c r="I31" s="286"/>
      <c r="J31" s="286"/>
      <c r="K31" s="284"/>
    </row>
    <row r="32" ht="15" customHeight="1">
      <c r="B32" s="287"/>
      <c r="C32" s="288"/>
      <c r="D32" s="286" t="s">
        <v>955</v>
      </c>
      <c r="E32" s="286"/>
      <c r="F32" s="286"/>
      <c r="G32" s="286"/>
      <c r="H32" s="286"/>
      <c r="I32" s="286"/>
      <c r="J32" s="286"/>
      <c r="K32" s="284"/>
    </row>
    <row r="33" ht="15" customHeight="1">
      <c r="B33" s="287"/>
      <c r="C33" s="288"/>
      <c r="D33" s="286" t="s">
        <v>956</v>
      </c>
      <c r="E33" s="286"/>
      <c r="F33" s="286"/>
      <c r="G33" s="286"/>
      <c r="H33" s="286"/>
      <c r="I33" s="286"/>
      <c r="J33" s="286"/>
      <c r="K33" s="284"/>
    </row>
    <row r="34" ht="15" customHeight="1">
      <c r="B34" s="287"/>
      <c r="C34" s="288"/>
      <c r="D34" s="286"/>
      <c r="E34" s="290" t="s">
        <v>122</v>
      </c>
      <c r="F34" s="286"/>
      <c r="G34" s="286" t="s">
        <v>957</v>
      </c>
      <c r="H34" s="286"/>
      <c r="I34" s="286"/>
      <c r="J34" s="286"/>
      <c r="K34" s="284"/>
    </row>
    <row r="35" ht="30.75" customHeight="1">
      <c r="B35" s="287"/>
      <c r="C35" s="288"/>
      <c r="D35" s="286"/>
      <c r="E35" s="290" t="s">
        <v>958</v>
      </c>
      <c r="F35" s="286"/>
      <c r="G35" s="286" t="s">
        <v>959</v>
      </c>
      <c r="H35" s="286"/>
      <c r="I35" s="286"/>
      <c r="J35" s="286"/>
      <c r="K35" s="284"/>
    </row>
    <row r="36" ht="15" customHeight="1">
      <c r="B36" s="287"/>
      <c r="C36" s="288"/>
      <c r="D36" s="286"/>
      <c r="E36" s="290" t="s">
        <v>53</v>
      </c>
      <c r="F36" s="286"/>
      <c r="G36" s="286" t="s">
        <v>960</v>
      </c>
      <c r="H36" s="286"/>
      <c r="I36" s="286"/>
      <c r="J36" s="286"/>
      <c r="K36" s="284"/>
    </row>
    <row r="37" ht="15" customHeight="1">
      <c r="B37" s="287"/>
      <c r="C37" s="288"/>
      <c r="D37" s="286"/>
      <c r="E37" s="290" t="s">
        <v>123</v>
      </c>
      <c r="F37" s="286"/>
      <c r="G37" s="286" t="s">
        <v>961</v>
      </c>
      <c r="H37" s="286"/>
      <c r="I37" s="286"/>
      <c r="J37" s="286"/>
      <c r="K37" s="284"/>
    </row>
    <row r="38" ht="15" customHeight="1">
      <c r="B38" s="287"/>
      <c r="C38" s="288"/>
      <c r="D38" s="286"/>
      <c r="E38" s="290" t="s">
        <v>124</v>
      </c>
      <c r="F38" s="286"/>
      <c r="G38" s="286" t="s">
        <v>962</v>
      </c>
      <c r="H38" s="286"/>
      <c r="I38" s="286"/>
      <c r="J38" s="286"/>
      <c r="K38" s="284"/>
    </row>
    <row r="39" ht="15" customHeight="1">
      <c r="B39" s="287"/>
      <c r="C39" s="288"/>
      <c r="D39" s="286"/>
      <c r="E39" s="290" t="s">
        <v>125</v>
      </c>
      <c r="F39" s="286"/>
      <c r="G39" s="286" t="s">
        <v>963</v>
      </c>
      <c r="H39" s="286"/>
      <c r="I39" s="286"/>
      <c r="J39" s="286"/>
      <c r="K39" s="284"/>
    </row>
    <row r="40" ht="15" customHeight="1">
      <c r="B40" s="287"/>
      <c r="C40" s="288"/>
      <c r="D40" s="286"/>
      <c r="E40" s="290" t="s">
        <v>964</v>
      </c>
      <c r="F40" s="286"/>
      <c r="G40" s="286" t="s">
        <v>965</v>
      </c>
      <c r="H40" s="286"/>
      <c r="I40" s="286"/>
      <c r="J40" s="286"/>
      <c r="K40" s="284"/>
    </row>
    <row r="41" ht="15" customHeight="1">
      <c r="B41" s="287"/>
      <c r="C41" s="288"/>
      <c r="D41" s="286"/>
      <c r="E41" s="290"/>
      <c r="F41" s="286"/>
      <c r="G41" s="286" t="s">
        <v>966</v>
      </c>
      <c r="H41" s="286"/>
      <c r="I41" s="286"/>
      <c r="J41" s="286"/>
      <c r="K41" s="284"/>
    </row>
    <row r="42" ht="15" customHeight="1">
      <c r="B42" s="287"/>
      <c r="C42" s="288"/>
      <c r="D42" s="286"/>
      <c r="E42" s="290" t="s">
        <v>967</v>
      </c>
      <c r="F42" s="286"/>
      <c r="G42" s="286" t="s">
        <v>968</v>
      </c>
      <c r="H42" s="286"/>
      <c r="I42" s="286"/>
      <c r="J42" s="286"/>
      <c r="K42" s="284"/>
    </row>
    <row r="43" ht="15" customHeight="1">
      <c r="B43" s="287"/>
      <c r="C43" s="288"/>
      <c r="D43" s="286"/>
      <c r="E43" s="290" t="s">
        <v>127</v>
      </c>
      <c r="F43" s="286"/>
      <c r="G43" s="286" t="s">
        <v>969</v>
      </c>
      <c r="H43" s="286"/>
      <c r="I43" s="286"/>
      <c r="J43" s="286"/>
      <c r="K43" s="284"/>
    </row>
    <row r="44" ht="12.75" customHeight="1">
      <c r="B44" s="287"/>
      <c r="C44" s="288"/>
      <c r="D44" s="286"/>
      <c r="E44" s="286"/>
      <c r="F44" s="286"/>
      <c r="G44" s="286"/>
      <c r="H44" s="286"/>
      <c r="I44" s="286"/>
      <c r="J44" s="286"/>
      <c r="K44" s="284"/>
    </row>
    <row r="45" ht="15" customHeight="1">
      <c r="B45" s="287"/>
      <c r="C45" s="288"/>
      <c r="D45" s="286" t="s">
        <v>970</v>
      </c>
      <c r="E45" s="286"/>
      <c r="F45" s="286"/>
      <c r="G45" s="286"/>
      <c r="H45" s="286"/>
      <c r="I45" s="286"/>
      <c r="J45" s="286"/>
      <c r="K45" s="284"/>
    </row>
    <row r="46" ht="15" customHeight="1">
      <c r="B46" s="287"/>
      <c r="C46" s="288"/>
      <c r="D46" s="288"/>
      <c r="E46" s="286" t="s">
        <v>971</v>
      </c>
      <c r="F46" s="286"/>
      <c r="G46" s="286"/>
      <c r="H46" s="286"/>
      <c r="I46" s="286"/>
      <c r="J46" s="286"/>
      <c r="K46" s="284"/>
    </row>
    <row r="47" ht="15" customHeight="1">
      <c r="B47" s="287"/>
      <c r="C47" s="288"/>
      <c r="D47" s="288"/>
      <c r="E47" s="286" t="s">
        <v>972</v>
      </c>
      <c r="F47" s="286"/>
      <c r="G47" s="286"/>
      <c r="H47" s="286"/>
      <c r="I47" s="286"/>
      <c r="J47" s="286"/>
      <c r="K47" s="284"/>
    </row>
    <row r="48" ht="15" customHeight="1">
      <c r="B48" s="287"/>
      <c r="C48" s="288"/>
      <c r="D48" s="288"/>
      <c r="E48" s="286" t="s">
        <v>973</v>
      </c>
      <c r="F48" s="286"/>
      <c r="G48" s="286"/>
      <c r="H48" s="286"/>
      <c r="I48" s="286"/>
      <c r="J48" s="286"/>
      <c r="K48" s="284"/>
    </row>
    <row r="49" ht="15" customHeight="1">
      <c r="B49" s="287"/>
      <c r="C49" s="288"/>
      <c r="D49" s="286" t="s">
        <v>974</v>
      </c>
      <c r="E49" s="286"/>
      <c r="F49" s="286"/>
      <c r="G49" s="286"/>
      <c r="H49" s="286"/>
      <c r="I49" s="286"/>
      <c r="J49" s="286"/>
      <c r="K49" s="284"/>
    </row>
    <row r="50" ht="25.5" customHeight="1">
      <c r="B50" s="282"/>
      <c r="C50" s="283" t="s">
        <v>975</v>
      </c>
      <c r="D50" s="283"/>
      <c r="E50" s="283"/>
      <c r="F50" s="283"/>
      <c r="G50" s="283"/>
      <c r="H50" s="283"/>
      <c r="I50" s="283"/>
      <c r="J50" s="283"/>
      <c r="K50" s="284"/>
    </row>
    <row r="51" ht="5.25" customHeight="1">
      <c r="B51" s="282"/>
      <c r="C51" s="285"/>
      <c r="D51" s="285"/>
      <c r="E51" s="285"/>
      <c r="F51" s="285"/>
      <c r="G51" s="285"/>
      <c r="H51" s="285"/>
      <c r="I51" s="285"/>
      <c r="J51" s="285"/>
      <c r="K51" s="284"/>
    </row>
    <row r="52" ht="15" customHeight="1">
      <c r="B52" s="282"/>
      <c r="C52" s="286" t="s">
        <v>976</v>
      </c>
      <c r="D52" s="286"/>
      <c r="E52" s="286"/>
      <c r="F52" s="286"/>
      <c r="G52" s="286"/>
      <c r="H52" s="286"/>
      <c r="I52" s="286"/>
      <c r="J52" s="286"/>
      <c r="K52" s="284"/>
    </row>
    <row r="53" ht="15" customHeight="1">
      <c r="B53" s="282"/>
      <c r="C53" s="286" t="s">
        <v>977</v>
      </c>
      <c r="D53" s="286"/>
      <c r="E53" s="286"/>
      <c r="F53" s="286"/>
      <c r="G53" s="286"/>
      <c r="H53" s="286"/>
      <c r="I53" s="286"/>
      <c r="J53" s="286"/>
      <c r="K53" s="284"/>
    </row>
    <row r="54" ht="12.75" customHeight="1">
      <c r="B54" s="282"/>
      <c r="C54" s="286"/>
      <c r="D54" s="286"/>
      <c r="E54" s="286"/>
      <c r="F54" s="286"/>
      <c r="G54" s="286"/>
      <c r="H54" s="286"/>
      <c r="I54" s="286"/>
      <c r="J54" s="286"/>
      <c r="K54" s="284"/>
    </row>
    <row r="55" ht="15" customHeight="1">
      <c r="B55" s="282"/>
      <c r="C55" s="286" t="s">
        <v>978</v>
      </c>
      <c r="D55" s="286"/>
      <c r="E55" s="286"/>
      <c r="F55" s="286"/>
      <c r="G55" s="286"/>
      <c r="H55" s="286"/>
      <c r="I55" s="286"/>
      <c r="J55" s="286"/>
      <c r="K55" s="284"/>
    </row>
    <row r="56" ht="15" customHeight="1">
      <c r="B56" s="282"/>
      <c r="C56" s="288"/>
      <c r="D56" s="286" t="s">
        <v>979</v>
      </c>
      <c r="E56" s="286"/>
      <c r="F56" s="286"/>
      <c r="G56" s="286"/>
      <c r="H56" s="286"/>
      <c r="I56" s="286"/>
      <c r="J56" s="286"/>
      <c r="K56" s="284"/>
    </row>
    <row r="57" ht="15" customHeight="1">
      <c r="B57" s="282"/>
      <c r="C57" s="288"/>
      <c r="D57" s="286" t="s">
        <v>980</v>
      </c>
      <c r="E57" s="286"/>
      <c r="F57" s="286"/>
      <c r="G57" s="286"/>
      <c r="H57" s="286"/>
      <c r="I57" s="286"/>
      <c r="J57" s="286"/>
      <c r="K57" s="284"/>
    </row>
    <row r="58" ht="15" customHeight="1">
      <c r="B58" s="282"/>
      <c r="C58" s="288"/>
      <c r="D58" s="286" t="s">
        <v>981</v>
      </c>
      <c r="E58" s="286"/>
      <c r="F58" s="286"/>
      <c r="G58" s="286"/>
      <c r="H58" s="286"/>
      <c r="I58" s="286"/>
      <c r="J58" s="286"/>
      <c r="K58" s="284"/>
    </row>
    <row r="59" ht="15" customHeight="1">
      <c r="B59" s="282"/>
      <c r="C59" s="288"/>
      <c r="D59" s="286" t="s">
        <v>982</v>
      </c>
      <c r="E59" s="286"/>
      <c r="F59" s="286"/>
      <c r="G59" s="286"/>
      <c r="H59" s="286"/>
      <c r="I59" s="286"/>
      <c r="J59" s="286"/>
      <c r="K59" s="284"/>
    </row>
    <row r="60" ht="15" customHeight="1">
      <c r="B60" s="282"/>
      <c r="C60" s="288"/>
      <c r="D60" s="291" t="s">
        <v>983</v>
      </c>
      <c r="E60" s="291"/>
      <c r="F60" s="291"/>
      <c r="G60" s="291"/>
      <c r="H60" s="291"/>
      <c r="I60" s="291"/>
      <c r="J60" s="291"/>
      <c r="K60" s="284"/>
    </row>
    <row r="61" ht="15" customHeight="1">
      <c r="B61" s="282"/>
      <c r="C61" s="288"/>
      <c r="D61" s="286" t="s">
        <v>984</v>
      </c>
      <c r="E61" s="286"/>
      <c r="F61" s="286"/>
      <c r="G61" s="286"/>
      <c r="H61" s="286"/>
      <c r="I61" s="286"/>
      <c r="J61" s="286"/>
      <c r="K61" s="284"/>
    </row>
    <row r="62" ht="12.75" customHeight="1">
      <c r="B62" s="282"/>
      <c r="C62" s="288"/>
      <c r="D62" s="288"/>
      <c r="E62" s="292"/>
      <c r="F62" s="288"/>
      <c r="G62" s="288"/>
      <c r="H62" s="288"/>
      <c r="I62" s="288"/>
      <c r="J62" s="288"/>
      <c r="K62" s="284"/>
    </row>
    <row r="63" ht="15" customHeight="1">
      <c r="B63" s="282"/>
      <c r="C63" s="288"/>
      <c r="D63" s="286" t="s">
        <v>985</v>
      </c>
      <c r="E63" s="286"/>
      <c r="F63" s="286"/>
      <c r="G63" s="286"/>
      <c r="H63" s="286"/>
      <c r="I63" s="286"/>
      <c r="J63" s="286"/>
      <c r="K63" s="284"/>
    </row>
    <row r="64" ht="15" customHeight="1">
      <c r="B64" s="282"/>
      <c r="C64" s="288"/>
      <c r="D64" s="291" t="s">
        <v>986</v>
      </c>
      <c r="E64" s="291"/>
      <c r="F64" s="291"/>
      <c r="G64" s="291"/>
      <c r="H64" s="291"/>
      <c r="I64" s="291"/>
      <c r="J64" s="291"/>
      <c r="K64" s="284"/>
    </row>
    <row r="65" ht="15" customHeight="1">
      <c r="B65" s="282"/>
      <c r="C65" s="288"/>
      <c r="D65" s="286" t="s">
        <v>987</v>
      </c>
      <c r="E65" s="286"/>
      <c r="F65" s="286"/>
      <c r="G65" s="286"/>
      <c r="H65" s="286"/>
      <c r="I65" s="286"/>
      <c r="J65" s="286"/>
      <c r="K65" s="284"/>
    </row>
    <row r="66" ht="15" customHeight="1">
      <c r="B66" s="282"/>
      <c r="C66" s="288"/>
      <c r="D66" s="286" t="s">
        <v>988</v>
      </c>
      <c r="E66" s="286"/>
      <c r="F66" s="286"/>
      <c r="G66" s="286"/>
      <c r="H66" s="286"/>
      <c r="I66" s="286"/>
      <c r="J66" s="286"/>
      <c r="K66" s="284"/>
    </row>
    <row r="67" ht="15" customHeight="1">
      <c r="B67" s="282"/>
      <c r="C67" s="288"/>
      <c r="D67" s="286" t="s">
        <v>989</v>
      </c>
      <c r="E67" s="286"/>
      <c r="F67" s="286"/>
      <c r="G67" s="286"/>
      <c r="H67" s="286"/>
      <c r="I67" s="286"/>
      <c r="J67" s="286"/>
      <c r="K67" s="284"/>
    </row>
    <row r="68" ht="15" customHeight="1">
      <c r="B68" s="282"/>
      <c r="C68" s="288"/>
      <c r="D68" s="286" t="s">
        <v>990</v>
      </c>
      <c r="E68" s="286"/>
      <c r="F68" s="286"/>
      <c r="G68" s="286"/>
      <c r="H68" s="286"/>
      <c r="I68" s="286"/>
      <c r="J68" s="286"/>
      <c r="K68" s="284"/>
    </row>
    <row r="69" ht="12.75" customHeight="1">
      <c r="B69" s="293"/>
      <c r="C69" s="294"/>
      <c r="D69" s="294"/>
      <c r="E69" s="294"/>
      <c r="F69" s="294"/>
      <c r="G69" s="294"/>
      <c r="H69" s="294"/>
      <c r="I69" s="294"/>
      <c r="J69" s="294"/>
      <c r="K69" s="295"/>
    </row>
    <row r="70" ht="18.75" customHeight="1">
      <c r="B70" s="296"/>
      <c r="C70" s="296"/>
      <c r="D70" s="296"/>
      <c r="E70" s="296"/>
      <c r="F70" s="296"/>
      <c r="G70" s="296"/>
      <c r="H70" s="296"/>
      <c r="I70" s="296"/>
      <c r="J70" s="296"/>
      <c r="K70" s="297"/>
    </row>
    <row r="71" ht="18.75" customHeight="1">
      <c r="B71" s="297"/>
      <c r="C71" s="297"/>
      <c r="D71" s="297"/>
      <c r="E71" s="297"/>
      <c r="F71" s="297"/>
      <c r="G71" s="297"/>
      <c r="H71" s="297"/>
      <c r="I71" s="297"/>
      <c r="J71" s="297"/>
      <c r="K71" s="297"/>
    </row>
    <row r="72" ht="7.5" customHeight="1">
      <c r="B72" s="298"/>
      <c r="C72" s="299"/>
      <c r="D72" s="299"/>
      <c r="E72" s="299"/>
      <c r="F72" s="299"/>
      <c r="G72" s="299"/>
      <c r="H72" s="299"/>
      <c r="I72" s="299"/>
      <c r="J72" s="299"/>
      <c r="K72" s="300"/>
    </row>
    <row r="73" ht="45" customHeight="1">
      <c r="B73" s="301"/>
      <c r="C73" s="302" t="s">
        <v>86</v>
      </c>
      <c r="D73" s="302"/>
      <c r="E73" s="302"/>
      <c r="F73" s="302"/>
      <c r="G73" s="302"/>
      <c r="H73" s="302"/>
      <c r="I73" s="302"/>
      <c r="J73" s="302"/>
      <c r="K73" s="303"/>
    </row>
    <row r="74" ht="17.25" customHeight="1">
      <c r="B74" s="301"/>
      <c r="C74" s="304" t="s">
        <v>991</v>
      </c>
      <c r="D74" s="304"/>
      <c r="E74" s="304"/>
      <c r="F74" s="304" t="s">
        <v>992</v>
      </c>
      <c r="G74" s="305"/>
      <c r="H74" s="304" t="s">
        <v>123</v>
      </c>
      <c r="I74" s="304" t="s">
        <v>57</v>
      </c>
      <c r="J74" s="304" t="s">
        <v>993</v>
      </c>
      <c r="K74" s="303"/>
    </row>
    <row r="75" ht="17.25" customHeight="1">
      <c r="B75" s="301"/>
      <c r="C75" s="306" t="s">
        <v>994</v>
      </c>
      <c r="D75" s="306"/>
      <c r="E75" s="306"/>
      <c r="F75" s="307" t="s">
        <v>995</v>
      </c>
      <c r="G75" s="308"/>
      <c r="H75" s="306"/>
      <c r="I75" s="306"/>
      <c r="J75" s="306" t="s">
        <v>996</v>
      </c>
      <c r="K75" s="303"/>
    </row>
    <row r="76" ht="5.25" customHeight="1">
      <c r="B76" s="301"/>
      <c r="C76" s="309"/>
      <c r="D76" s="309"/>
      <c r="E76" s="309"/>
      <c r="F76" s="309"/>
      <c r="G76" s="310"/>
      <c r="H76" s="309"/>
      <c r="I76" s="309"/>
      <c r="J76" s="309"/>
      <c r="K76" s="303"/>
    </row>
    <row r="77" ht="15" customHeight="1">
      <c r="B77" s="301"/>
      <c r="C77" s="290" t="s">
        <v>53</v>
      </c>
      <c r="D77" s="309"/>
      <c r="E77" s="309"/>
      <c r="F77" s="311" t="s">
        <v>997</v>
      </c>
      <c r="G77" s="310"/>
      <c r="H77" s="290" t="s">
        <v>998</v>
      </c>
      <c r="I77" s="290" t="s">
        <v>999</v>
      </c>
      <c r="J77" s="290">
        <v>20</v>
      </c>
      <c r="K77" s="303"/>
    </row>
    <row r="78" ht="15" customHeight="1">
      <c r="B78" s="301"/>
      <c r="C78" s="290" t="s">
        <v>1000</v>
      </c>
      <c r="D78" s="290"/>
      <c r="E78" s="290"/>
      <c r="F78" s="311" t="s">
        <v>997</v>
      </c>
      <c r="G78" s="310"/>
      <c r="H78" s="290" t="s">
        <v>1001</v>
      </c>
      <c r="I78" s="290" t="s">
        <v>999</v>
      </c>
      <c r="J78" s="290">
        <v>120</v>
      </c>
      <c r="K78" s="303"/>
    </row>
    <row r="79" ht="15" customHeight="1">
      <c r="B79" s="312"/>
      <c r="C79" s="290" t="s">
        <v>1002</v>
      </c>
      <c r="D79" s="290"/>
      <c r="E79" s="290"/>
      <c r="F79" s="311" t="s">
        <v>1003</v>
      </c>
      <c r="G79" s="310"/>
      <c r="H79" s="290" t="s">
        <v>1004</v>
      </c>
      <c r="I79" s="290" t="s">
        <v>999</v>
      </c>
      <c r="J79" s="290">
        <v>50</v>
      </c>
      <c r="K79" s="303"/>
    </row>
    <row r="80" ht="15" customHeight="1">
      <c r="B80" s="312"/>
      <c r="C80" s="290" t="s">
        <v>1005</v>
      </c>
      <c r="D80" s="290"/>
      <c r="E80" s="290"/>
      <c r="F80" s="311" t="s">
        <v>997</v>
      </c>
      <c r="G80" s="310"/>
      <c r="H80" s="290" t="s">
        <v>1006</v>
      </c>
      <c r="I80" s="290" t="s">
        <v>1007</v>
      </c>
      <c r="J80" s="290"/>
      <c r="K80" s="303"/>
    </row>
    <row r="81" ht="15" customHeight="1">
      <c r="B81" s="312"/>
      <c r="C81" s="313" t="s">
        <v>1008</v>
      </c>
      <c r="D81" s="313"/>
      <c r="E81" s="313"/>
      <c r="F81" s="314" t="s">
        <v>1003</v>
      </c>
      <c r="G81" s="313"/>
      <c r="H81" s="313" t="s">
        <v>1009</v>
      </c>
      <c r="I81" s="313" t="s">
        <v>999</v>
      </c>
      <c r="J81" s="313">
        <v>15</v>
      </c>
      <c r="K81" s="303"/>
    </row>
    <row r="82" ht="15" customHeight="1">
      <c r="B82" s="312"/>
      <c r="C82" s="313" t="s">
        <v>1010</v>
      </c>
      <c r="D82" s="313"/>
      <c r="E82" s="313"/>
      <c r="F82" s="314" t="s">
        <v>1003</v>
      </c>
      <c r="G82" s="313"/>
      <c r="H82" s="313" t="s">
        <v>1011</v>
      </c>
      <c r="I82" s="313" t="s">
        <v>999</v>
      </c>
      <c r="J82" s="313">
        <v>15</v>
      </c>
      <c r="K82" s="303"/>
    </row>
    <row r="83" ht="15" customHeight="1">
      <c r="B83" s="312"/>
      <c r="C83" s="313" t="s">
        <v>1012</v>
      </c>
      <c r="D83" s="313"/>
      <c r="E83" s="313"/>
      <c r="F83" s="314" t="s">
        <v>1003</v>
      </c>
      <c r="G83" s="313"/>
      <c r="H83" s="313" t="s">
        <v>1013</v>
      </c>
      <c r="I83" s="313" t="s">
        <v>999</v>
      </c>
      <c r="J83" s="313">
        <v>20</v>
      </c>
      <c r="K83" s="303"/>
    </row>
    <row r="84" ht="15" customHeight="1">
      <c r="B84" s="312"/>
      <c r="C84" s="313" t="s">
        <v>1014</v>
      </c>
      <c r="D84" s="313"/>
      <c r="E84" s="313"/>
      <c r="F84" s="314" t="s">
        <v>1003</v>
      </c>
      <c r="G84" s="313"/>
      <c r="H84" s="313" t="s">
        <v>1015</v>
      </c>
      <c r="I84" s="313" t="s">
        <v>999</v>
      </c>
      <c r="J84" s="313">
        <v>20</v>
      </c>
      <c r="K84" s="303"/>
    </row>
    <row r="85" ht="15" customHeight="1">
      <c r="B85" s="312"/>
      <c r="C85" s="290" t="s">
        <v>1016</v>
      </c>
      <c r="D85" s="290"/>
      <c r="E85" s="290"/>
      <c r="F85" s="311" t="s">
        <v>1003</v>
      </c>
      <c r="G85" s="310"/>
      <c r="H85" s="290" t="s">
        <v>1017</v>
      </c>
      <c r="I85" s="290" t="s">
        <v>999</v>
      </c>
      <c r="J85" s="290">
        <v>50</v>
      </c>
      <c r="K85" s="303"/>
    </row>
    <row r="86" ht="15" customHeight="1">
      <c r="B86" s="312"/>
      <c r="C86" s="290" t="s">
        <v>1018</v>
      </c>
      <c r="D86" s="290"/>
      <c r="E86" s="290"/>
      <c r="F86" s="311" t="s">
        <v>1003</v>
      </c>
      <c r="G86" s="310"/>
      <c r="H86" s="290" t="s">
        <v>1019</v>
      </c>
      <c r="I86" s="290" t="s">
        <v>999</v>
      </c>
      <c r="J86" s="290">
        <v>20</v>
      </c>
      <c r="K86" s="303"/>
    </row>
    <row r="87" ht="15" customHeight="1">
      <c r="B87" s="312"/>
      <c r="C87" s="290" t="s">
        <v>1020</v>
      </c>
      <c r="D87" s="290"/>
      <c r="E87" s="290"/>
      <c r="F87" s="311" t="s">
        <v>1003</v>
      </c>
      <c r="G87" s="310"/>
      <c r="H87" s="290" t="s">
        <v>1021</v>
      </c>
      <c r="I87" s="290" t="s">
        <v>999</v>
      </c>
      <c r="J87" s="290">
        <v>20</v>
      </c>
      <c r="K87" s="303"/>
    </row>
    <row r="88" ht="15" customHeight="1">
      <c r="B88" s="312"/>
      <c r="C88" s="290" t="s">
        <v>1022</v>
      </c>
      <c r="D88" s="290"/>
      <c r="E88" s="290"/>
      <c r="F88" s="311" t="s">
        <v>1003</v>
      </c>
      <c r="G88" s="310"/>
      <c r="H88" s="290" t="s">
        <v>1023</v>
      </c>
      <c r="I88" s="290" t="s">
        <v>999</v>
      </c>
      <c r="J88" s="290">
        <v>50</v>
      </c>
      <c r="K88" s="303"/>
    </row>
    <row r="89" ht="15" customHeight="1">
      <c r="B89" s="312"/>
      <c r="C89" s="290" t="s">
        <v>1024</v>
      </c>
      <c r="D89" s="290"/>
      <c r="E89" s="290"/>
      <c r="F89" s="311" t="s">
        <v>1003</v>
      </c>
      <c r="G89" s="310"/>
      <c r="H89" s="290" t="s">
        <v>1024</v>
      </c>
      <c r="I89" s="290" t="s">
        <v>999</v>
      </c>
      <c r="J89" s="290">
        <v>50</v>
      </c>
      <c r="K89" s="303"/>
    </row>
    <row r="90" ht="15" customHeight="1">
      <c r="B90" s="312"/>
      <c r="C90" s="290" t="s">
        <v>128</v>
      </c>
      <c r="D90" s="290"/>
      <c r="E90" s="290"/>
      <c r="F90" s="311" t="s">
        <v>1003</v>
      </c>
      <c r="G90" s="310"/>
      <c r="H90" s="290" t="s">
        <v>1025</v>
      </c>
      <c r="I90" s="290" t="s">
        <v>999</v>
      </c>
      <c r="J90" s="290">
        <v>255</v>
      </c>
      <c r="K90" s="303"/>
    </row>
    <row r="91" ht="15" customHeight="1">
      <c r="B91" s="312"/>
      <c r="C91" s="290" t="s">
        <v>1026</v>
      </c>
      <c r="D91" s="290"/>
      <c r="E91" s="290"/>
      <c r="F91" s="311" t="s">
        <v>997</v>
      </c>
      <c r="G91" s="310"/>
      <c r="H91" s="290" t="s">
        <v>1027</v>
      </c>
      <c r="I91" s="290" t="s">
        <v>1028</v>
      </c>
      <c r="J91" s="290"/>
      <c r="K91" s="303"/>
    </row>
    <row r="92" ht="15" customHeight="1">
      <c r="B92" s="312"/>
      <c r="C92" s="290" t="s">
        <v>1029</v>
      </c>
      <c r="D92" s="290"/>
      <c r="E92" s="290"/>
      <c r="F92" s="311" t="s">
        <v>997</v>
      </c>
      <c r="G92" s="310"/>
      <c r="H92" s="290" t="s">
        <v>1030</v>
      </c>
      <c r="I92" s="290" t="s">
        <v>1031</v>
      </c>
      <c r="J92" s="290"/>
      <c r="K92" s="303"/>
    </row>
    <row r="93" ht="15" customHeight="1">
      <c r="B93" s="312"/>
      <c r="C93" s="290" t="s">
        <v>1032</v>
      </c>
      <c r="D93" s="290"/>
      <c r="E93" s="290"/>
      <c r="F93" s="311" t="s">
        <v>997</v>
      </c>
      <c r="G93" s="310"/>
      <c r="H93" s="290" t="s">
        <v>1032</v>
      </c>
      <c r="I93" s="290" t="s">
        <v>1031</v>
      </c>
      <c r="J93" s="290"/>
      <c r="K93" s="303"/>
    </row>
    <row r="94" ht="15" customHeight="1">
      <c r="B94" s="312"/>
      <c r="C94" s="290" t="s">
        <v>38</v>
      </c>
      <c r="D94" s="290"/>
      <c r="E94" s="290"/>
      <c r="F94" s="311" t="s">
        <v>997</v>
      </c>
      <c r="G94" s="310"/>
      <c r="H94" s="290" t="s">
        <v>1033</v>
      </c>
      <c r="I94" s="290" t="s">
        <v>1031</v>
      </c>
      <c r="J94" s="290"/>
      <c r="K94" s="303"/>
    </row>
    <row r="95" ht="15" customHeight="1">
      <c r="B95" s="312"/>
      <c r="C95" s="290" t="s">
        <v>48</v>
      </c>
      <c r="D95" s="290"/>
      <c r="E95" s="290"/>
      <c r="F95" s="311" t="s">
        <v>997</v>
      </c>
      <c r="G95" s="310"/>
      <c r="H95" s="290" t="s">
        <v>1034</v>
      </c>
      <c r="I95" s="290" t="s">
        <v>1031</v>
      </c>
      <c r="J95" s="290"/>
      <c r="K95" s="303"/>
    </row>
    <row r="96" ht="15" customHeight="1">
      <c r="B96" s="315"/>
      <c r="C96" s="316"/>
      <c r="D96" s="316"/>
      <c r="E96" s="316"/>
      <c r="F96" s="316"/>
      <c r="G96" s="316"/>
      <c r="H96" s="316"/>
      <c r="I96" s="316"/>
      <c r="J96" s="316"/>
      <c r="K96" s="317"/>
    </row>
    <row r="97" ht="18.75" customHeight="1">
      <c r="B97" s="318"/>
      <c r="C97" s="319"/>
      <c r="D97" s="319"/>
      <c r="E97" s="319"/>
      <c r="F97" s="319"/>
      <c r="G97" s="319"/>
      <c r="H97" s="319"/>
      <c r="I97" s="319"/>
      <c r="J97" s="319"/>
      <c r="K97" s="318"/>
    </row>
    <row r="98" ht="18.75" customHeight="1">
      <c r="B98" s="297"/>
      <c r="C98" s="297"/>
      <c r="D98" s="297"/>
      <c r="E98" s="297"/>
      <c r="F98" s="297"/>
      <c r="G98" s="297"/>
      <c r="H98" s="297"/>
      <c r="I98" s="297"/>
      <c r="J98" s="297"/>
      <c r="K98" s="297"/>
    </row>
    <row r="99" ht="7.5" customHeight="1">
      <c r="B99" s="298"/>
      <c r="C99" s="299"/>
      <c r="D99" s="299"/>
      <c r="E99" s="299"/>
      <c r="F99" s="299"/>
      <c r="G99" s="299"/>
      <c r="H99" s="299"/>
      <c r="I99" s="299"/>
      <c r="J99" s="299"/>
      <c r="K99" s="300"/>
    </row>
    <row r="100" ht="45" customHeight="1">
      <c r="B100" s="301"/>
      <c r="C100" s="302" t="s">
        <v>1035</v>
      </c>
      <c r="D100" s="302"/>
      <c r="E100" s="302"/>
      <c r="F100" s="302"/>
      <c r="G100" s="302"/>
      <c r="H100" s="302"/>
      <c r="I100" s="302"/>
      <c r="J100" s="302"/>
      <c r="K100" s="303"/>
    </row>
    <row r="101" ht="17.25" customHeight="1">
      <c r="B101" s="301"/>
      <c r="C101" s="304" t="s">
        <v>991</v>
      </c>
      <c r="D101" s="304"/>
      <c r="E101" s="304"/>
      <c r="F101" s="304" t="s">
        <v>992</v>
      </c>
      <c r="G101" s="305"/>
      <c r="H101" s="304" t="s">
        <v>123</v>
      </c>
      <c r="I101" s="304" t="s">
        <v>57</v>
      </c>
      <c r="J101" s="304" t="s">
        <v>993</v>
      </c>
      <c r="K101" s="303"/>
    </row>
    <row r="102" ht="17.25" customHeight="1">
      <c r="B102" s="301"/>
      <c r="C102" s="306" t="s">
        <v>994</v>
      </c>
      <c r="D102" s="306"/>
      <c r="E102" s="306"/>
      <c r="F102" s="307" t="s">
        <v>995</v>
      </c>
      <c r="G102" s="308"/>
      <c r="H102" s="306"/>
      <c r="I102" s="306"/>
      <c r="J102" s="306" t="s">
        <v>996</v>
      </c>
      <c r="K102" s="303"/>
    </row>
    <row r="103" ht="5.25" customHeight="1">
      <c r="B103" s="301"/>
      <c r="C103" s="304"/>
      <c r="D103" s="304"/>
      <c r="E103" s="304"/>
      <c r="F103" s="304"/>
      <c r="G103" s="320"/>
      <c r="H103" s="304"/>
      <c r="I103" s="304"/>
      <c r="J103" s="304"/>
      <c r="K103" s="303"/>
    </row>
    <row r="104" ht="15" customHeight="1">
      <c r="B104" s="301"/>
      <c r="C104" s="290" t="s">
        <v>53</v>
      </c>
      <c r="D104" s="309"/>
      <c r="E104" s="309"/>
      <c r="F104" s="311" t="s">
        <v>997</v>
      </c>
      <c r="G104" s="320"/>
      <c r="H104" s="290" t="s">
        <v>1036</v>
      </c>
      <c r="I104" s="290" t="s">
        <v>999</v>
      </c>
      <c r="J104" s="290">
        <v>20</v>
      </c>
      <c r="K104" s="303"/>
    </row>
    <row r="105" ht="15" customHeight="1">
      <c r="B105" s="301"/>
      <c r="C105" s="290" t="s">
        <v>1000</v>
      </c>
      <c r="D105" s="290"/>
      <c r="E105" s="290"/>
      <c r="F105" s="311" t="s">
        <v>997</v>
      </c>
      <c r="G105" s="290"/>
      <c r="H105" s="290" t="s">
        <v>1036</v>
      </c>
      <c r="I105" s="290" t="s">
        <v>999</v>
      </c>
      <c r="J105" s="290">
        <v>120</v>
      </c>
      <c r="K105" s="303"/>
    </row>
    <row r="106" ht="15" customHeight="1">
      <c r="B106" s="312"/>
      <c r="C106" s="290" t="s">
        <v>1002</v>
      </c>
      <c r="D106" s="290"/>
      <c r="E106" s="290"/>
      <c r="F106" s="311" t="s">
        <v>1003</v>
      </c>
      <c r="G106" s="290"/>
      <c r="H106" s="290" t="s">
        <v>1036</v>
      </c>
      <c r="I106" s="290" t="s">
        <v>999</v>
      </c>
      <c r="J106" s="290">
        <v>50</v>
      </c>
      <c r="K106" s="303"/>
    </row>
    <row r="107" ht="15" customHeight="1">
      <c r="B107" s="312"/>
      <c r="C107" s="290" t="s">
        <v>1005</v>
      </c>
      <c r="D107" s="290"/>
      <c r="E107" s="290"/>
      <c r="F107" s="311" t="s">
        <v>997</v>
      </c>
      <c r="G107" s="290"/>
      <c r="H107" s="290" t="s">
        <v>1036</v>
      </c>
      <c r="I107" s="290" t="s">
        <v>1007</v>
      </c>
      <c r="J107" s="290"/>
      <c r="K107" s="303"/>
    </row>
    <row r="108" ht="15" customHeight="1">
      <c r="B108" s="312"/>
      <c r="C108" s="290" t="s">
        <v>1016</v>
      </c>
      <c r="D108" s="290"/>
      <c r="E108" s="290"/>
      <c r="F108" s="311" t="s">
        <v>1003</v>
      </c>
      <c r="G108" s="290"/>
      <c r="H108" s="290" t="s">
        <v>1036</v>
      </c>
      <c r="I108" s="290" t="s">
        <v>999</v>
      </c>
      <c r="J108" s="290">
        <v>50</v>
      </c>
      <c r="K108" s="303"/>
    </row>
    <row r="109" ht="15" customHeight="1">
      <c r="B109" s="312"/>
      <c r="C109" s="290" t="s">
        <v>1024</v>
      </c>
      <c r="D109" s="290"/>
      <c r="E109" s="290"/>
      <c r="F109" s="311" t="s">
        <v>1003</v>
      </c>
      <c r="G109" s="290"/>
      <c r="H109" s="290" t="s">
        <v>1036</v>
      </c>
      <c r="I109" s="290" t="s">
        <v>999</v>
      </c>
      <c r="J109" s="290">
        <v>50</v>
      </c>
      <c r="K109" s="303"/>
    </row>
    <row r="110" ht="15" customHeight="1">
      <c r="B110" s="312"/>
      <c r="C110" s="290" t="s">
        <v>1022</v>
      </c>
      <c r="D110" s="290"/>
      <c r="E110" s="290"/>
      <c r="F110" s="311" t="s">
        <v>1003</v>
      </c>
      <c r="G110" s="290"/>
      <c r="H110" s="290" t="s">
        <v>1036</v>
      </c>
      <c r="I110" s="290" t="s">
        <v>999</v>
      </c>
      <c r="J110" s="290">
        <v>50</v>
      </c>
      <c r="K110" s="303"/>
    </row>
    <row r="111" ht="15" customHeight="1">
      <c r="B111" s="312"/>
      <c r="C111" s="290" t="s">
        <v>53</v>
      </c>
      <c r="D111" s="290"/>
      <c r="E111" s="290"/>
      <c r="F111" s="311" t="s">
        <v>997</v>
      </c>
      <c r="G111" s="290"/>
      <c r="H111" s="290" t="s">
        <v>1037</v>
      </c>
      <c r="I111" s="290" t="s">
        <v>999</v>
      </c>
      <c r="J111" s="290">
        <v>20</v>
      </c>
      <c r="K111" s="303"/>
    </row>
    <row r="112" ht="15" customHeight="1">
      <c r="B112" s="312"/>
      <c r="C112" s="290" t="s">
        <v>1038</v>
      </c>
      <c r="D112" s="290"/>
      <c r="E112" s="290"/>
      <c r="F112" s="311" t="s">
        <v>997</v>
      </c>
      <c r="G112" s="290"/>
      <c r="H112" s="290" t="s">
        <v>1039</v>
      </c>
      <c r="I112" s="290" t="s">
        <v>999</v>
      </c>
      <c r="J112" s="290">
        <v>120</v>
      </c>
      <c r="K112" s="303"/>
    </row>
    <row r="113" ht="15" customHeight="1">
      <c r="B113" s="312"/>
      <c r="C113" s="290" t="s">
        <v>38</v>
      </c>
      <c r="D113" s="290"/>
      <c r="E113" s="290"/>
      <c r="F113" s="311" t="s">
        <v>997</v>
      </c>
      <c r="G113" s="290"/>
      <c r="H113" s="290" t="s">
        <v>1040</v>
      </c>
      <c r="I113" s="290" t="s">
        <v>1031</v>
      </c>
      <c r="J113" s="290"/>
      <c r="K113" s="303"/>
    </row>
    <row r="114" ht="15" customHeight="1">
      <c r="B114" s="312"/>
      <c r="C114" s="290" t="s">
        <v>48</v>
      </c>
      <c r="D114" s="290"/>
      <c r="E114" s="290"/>
      <c r="F114" s="311" t="s">
        <v>997</v>
      </c>
      <c r="G114" s="290"/>
      <c r="H114" s="290" t="s">
        <v>1041</v>
      </c>
      <c r="I114" s="290" t="s">
        <v>1031</v>
      </c>
      <c r="J114" s="290"/>
      <c r="K114" s="303"/>
    </row>
    <row r="115" ht="15" customHeight="1">
      <c r="B115" s="312"/>
      <c r="C115" s="290" t="s">
        <v>57</v>
      </c>
      <c r="D115" s="290"/>
      <c r="E115" s="290"/>
      <c r="F115" s="311" t="s">
        <v>997</v>
      </c>
      <c r="G115" s="290"/>
      <c r="H115" s="290" t="s">
        <v>1042</v>
      </c>
      <c r="I115" s="290" t="s">
        <v>1043</v>
      </c>
      <c r="J115" s="290"/>
      <c r="K115" s="303"/>
    </row>
    <row r="116" ht="15" customHeight="1">
      <c r="B116" s="315"/>
      <c r="C116" s="321"/>
      <c r="D116" s="321"/>
      <c r="E116" s="321"/>
      <c r="F116" s="321"/>
      <c r="G116" s="321"/>
      <c r="H116" s="321"/>
      <c r="I116" s="321"/>
      <c r="J116" s="321"/>
      <c r="K116" s="317"/>
    </row>
    <row r="117" ht="18.75" customHeight="1">
      <c r="B117" s="322"/>
      <c r="C117" s="286"/>
      <c r="D117" s="286"/>
      <c r="E117" s="286"/>
      <c r="F117" s="323"/>
      <c r="G117" s="286"/>
      <c r="H117" s="286"/>
      <c r="I117" s="286"/>
      <c r="J117" s="286"/>
      <c r="K117" s="322"/>
    </row>
    <row r="118" ht="18.75" customHeight="1">
      <c r="B118" s="297"/>
      <c r="C118" s="297"/>
      <c r="D118" s="297"/>
      <c r="E118" s="297"/>
      <c r="F118" s="297"/>
      <c r="G118" s="297"/>
      <c r="H118" s="297"/>
      <c r="I118" s="297"/>
      <c r="J118" s="297"/>
      <c r="K118" s="297"/>
    </row>
    <row r="119" ht="7.5" customHeight="1">
      <c r="B119" s="324"/>
      <c r="C119" s="325"/>
      <c r="D119" s="325"/>
      <c r="E119" s="325"/>
      <c r="F119" s="325"/>
      <c r="G119" s="325"/>
      <c r="H119" s="325"/>
      <c r="I119" s="325"/>
      <c r="J119" s="325"/>
      <c r="K119" s="326"/>
    </row>
    <row r="120" ht="45" customHeight="1">
      <c r="B120" s="327"/>
      <c r="C120" s="280" t="s">
        <v>1044</v>
      </c>
      <c r="D120" s="280"/>
      <c r="E120" s="280"/>
      <c r="F120" s="280"/>
      <c r="G120" s="280"/>
      <c r="H120" s="280"/>
      <c r="I120" s="280"/>
      <c r="J120" s="280"/>
      <c r="K120" s="328"/>
    </row>
    <row r="121" ht="17.25" customHeight="1">
      <c r="B121" s="329"/>
      <c r="C121" s="304" t="s">
        <v>991</v>
      </c>
      <c r="D121" s="304"/>
      <c r="E121" s="304"/>
      <c r="F121" s="304" t="s">
        <v>992</v>
      </c>
      <c r="G121" s="305"/>
      <c r="H121" s="304" t="s">
        <v>123</v>
      </c>
      <c r="I121" s="304" t="s">
        <v>57</v>
      </c>
      <c r="J121" s="304" t="s">
        <v>993</v>
      </c>
      <c r="K121" s="330"/>
    </row>
    <row r="122" ht="17.25" customHeight="1">
      <c r="B122" s="329"/>
      <c r="C122" s="306" t="s">
        <v>994</v>
      </c>
      <c r="D122" s="306"/>
      <c r="E122" s="306"/>
      <c r="F122" s="307" t="s">
        <v>995</v>
      </c>
      <c r="G122" s="308"/>
      <c r="H122" s="306"/>
      <c r="I122" s="306"/>
      <c r="J122" s="306" t="s">
        <v>996</v>
      </c>
      <c r="K122" s="330"/>
    </row>
    <row r="123" ht="5.25" customHeight="1">
      <c r="B123" s="331"/>
      <c r="C123" s="309"/>
      <c r="D123" s="309"/>
      <c r="E123" s="309"/>
      <c r="F123" s="309"/>
      <c r="G123" s="290"/>
      <c r="H123" s="309"/>
      <c r="I123" s="309"/>
      <c r="J123" s="309"/>
      <c r="K123" s="332"/>
    </row>
    <row r="124" ht="15" customHeight="1">
      <c r="B124" s="331"/>
      <c r="C124" s="290" t="s">
        <v>1000</v>
      </c>
      <c r="D124" s="309"/>
      <c r="E124" s="309"/>
      <c r="F124" s="311" t="s">
        <v>997</v>
      </c>
      <c r="G124" s="290"/>
      <c r="H124" s="290" t="s">
        <v>1036</v>
      </c>
      <c r="I124" s="290" t="s">
        <v>999</v>
      </c>
      <c r="J124" s="290">
        <v>120</v>
      </c>
      <c r="K124" s="333"/>
    </row>
    <row r="125" ht="15" customHeight="1">
      <c r="B125" s="331"/>
      <c r="C125" s="290" t="s">
        <v>1045</v>
      </c>
      <c r="D125" s="290"/>
      <c r="E125" s="290"/>
      <c r="F125" s="311" t="s">
        <v>997</v>
      </c>
      <c r="G125" s="290"/>
      <c r="H125" s="290" t="s">
        <v>1046</v>
      </c>
      <c r="I125" s="290" t="s">
        <v>999</v>
      </c>
      <c r="J125" s="290" t="s">
        <v>1047</v>
      </c>
      <c r="K125" s="333"/>
    </row>
    <row r="126" ht="15" customHeight="1">
      <c r="B126" s="331"/>
      <c r="C126" s="290" t="s">
        <v>946</v>
      </c>
      <c r="D126" s="290"/>
      <c r="E126" s="290"/>
      <c r="F126" s="311" t="s">
        <v>997</v>
      </c>
      <c r="G126" s="290"/>
      <c r="H126" s="290" t="s">
        <v>1048</v>
      </c>
      <c r="I126" s="290" t="s">
        <v>999</v>
      </c>
      <c r="J126" s="290" t="s">
        <v>1047</v>
      </c>
      <c r="K126" s="333"/>
    </row>
    <row r="127" ht="15" customHeight="1">
      <c r="B127" s="331"/>
      <c r="C127" s="290" t="s">
        <v>1008</v>
      </c>
      <c r="D127" s="290"/>
      <c r="E127" s="290"/>
      <c r="F127" s="311" t="s">
        <v>1003</v>
      </c>
      <c r="G127" s="290"/>
      <c r="H127" s="290" t="s">
        <v>1009</v>
      </c>
      <c r="I127" s="290" t="s">
        <v>999</v>
      </c>
      <c r="J127" s="290">
        <v>15</v>
      </c>
      <c r="K127" s="333"/>
    </row>
    <row r="128" ht="15" customHeight="1">
      <c r="B128" s="331"/>
      <c r="C128" s="313" t="s">
        <v>1010</v>
      </c>
      <c r="D128" s="313"/>
      <c r="E128" s="313"/>
      <c r="F128" s="314" t="s">
        <v>1003</v>
      </c>
      <c r="G128" s="313"/>
      <c r="H128" s="313" t="s">
        <v>1011</v>
      </c>
      <c r="I128" s="313" t="s">
        <v>999</v>
      </c>
      <c r="J128" s="313">
        <v>15</v>
      </c>
      <c r="K128" s="333"/>
    </row>
    <row r="129" ht="15" customHeight="1">
      <c r="B129" s="331"/>
      <c r="C129" s="313" t="s">
        <v>1012</v>
      </c>
      <c r="D129" s="313"/>
      <c r="E129" s="313"/>
      <c r="F129" s="314" t="s">
        <v>1003</v>
      </c>
      <c r="G129" s="313"/>
      <c r="H129" s="313" t="s">
        <v>1013</v>
      </c>
      <c r="I129" s="313" t="s">
        <v>999</v>
      </c>
      <c r="J129" s="313">
        <v>20</v>
      </c>
      <c r="K129" s="333"/>
    </row>
    <row r="130" ht="15" customHeight="1">
      <c r="B130" s="331"/>
      <c r="C130" s="313" t="s">
        <v>1014</v>
      </c>
      <c r="D130" s="313"/>
      <c r="E130" s="313"/>
      <c r="F130" s="314" t="s">
        <v>1003</v>
      </c>
      <c r="G130" s="313"/>
      <c r="H130" s="313" t="s">
        <v>1015</v>
      </c>
      <c r="I130" s="313" t="s">
        <v>999</v>
      </c>
      <c r="J130" s="313">
        <v>20</v>
      </c>
      <c r="K130" s="333"/>
    </row>
    <row r="131" ht="15" customHeight="1">
      <c r="B131" s="331"/>
      <c r="C131" s="290" t="s">
        <v>1002</v>
      </c>
      <c r="D131" s="290"/>
      <c r="E131" s="290"/>
      <c r="F131" s="311" t="s">
        <v>1003</v>
      </c>
      <c r="G131" s="290"/>
      <c r="H131" s="290" t="s">
        <v>1036</v>
      </c>
      <c r="I131" s="290" t="s">
        <v>999</v>
      </c>
      <c r="J131" s="290">
        <v>50</v>
      </c>
      <c r="K131" s="333"/>
    </row>
    <row r="132" ht="15" customHeight="1">
      <c r="B132" s="331"/>
      <c r="C132" s="290" t="s">
        <v>1016</v>
      </c>
      <c r="D132" s="290"/>
      <c r="E132" s="290"/>
      <c r="F132" s="311" t="s">
        <v>1003</v>
      </c>
      <c r="G132" s="290"/>
      <c r="H132" s="290" t="s">
        <v>1036</v>
      </c>
      <c r="I132" s="290" t="s">
        <v>999</v>
      </c>
      <c r="J132" s="290">
        <v>50</v>
      </c>
      <c r="K132" s="333"/>
    </row>
    <row r="133" ht="15" customHeight="1">
      <c r="B133" s="331"/>
      <c r="C133" s="290" t="s">
        <v>1022</v>
      </c>
      <c r="D133" s="290"/>
      <c r="E133" s="290"/>
      <c r="F133" s="311" t="s">
        <v>1003</v>
      </c>
      <c r="G133" s="290"/>
      <c r="H133" s="290" t="s">
        <v>1036</v>
      </c>
      <c r="I133" s="290" t="s">
        <v>999</v>
      </c>
      <c r="J133" s="290">
        <v>50</v>
      </c>
      <c r="K133" s="333"/>
    </row>
    <row r="134" ht="15" customHeight="1">
      <c r="B134" s="331"/>
      <c r="C134" s="290" t="s">
        <v>1024</v>
      </c>
      <c r="D134" s="290"/>
      <c r="E134" s="290"/>
      <c r="F134" s="311" t="s">
        <v>1003</v>
      </c>
      <c r="G134" s="290"/>
      <c r="H134" s="290" t="s">
        <v>1036</v>
      </c>
      <c r="I134" s="290" t="s">
        <v>999</v>
      </c>
      <c r="J134" s="290">
        <v>50</v>
      </c>
      <c r="K134" s="333"/>
    </row>
    <row r="135" ht="15" customHeight="1">
      <c r="B135" s="331"/>
      <c r="C135" s="290" t="s">
        <v>128</v>
      </c>
      <c r="D135" s="290"/>
      <c r="E135" s="290"/>
      <c r="F135" s="311" t="s">
        <v>1003</v>
      </c>
      <c r="G135" s="290"/>
      <c r="H135" s="290" t="s">
        <v>1049</v>
      </c>
      <c r="I135" s="290" t="s">
        <v>999</v>
      </c>
      <c r="J135" s="290">
        <v>255</v>
      </c>
      <c r="K135" s="333"/>
    </row>
    <row r="136" ht="15" customHeight="1">
      <c r="B136" s="331"/>
      <c r="C136" s="290" t="s">
        <v>1026</v>
      </c>
      <c r="D136" s="290"/>
      <c r="E136" s="290"/>
      <c r="F136" s="311" t="s">
        <v>997</v>
      </c>
      <c r="G136" s="290"/>
      <c r="H136" s="290" t="s">
        <v>1050</v>
      </c>
      <c r="I136" s="290" t="s">
        <v>1028</v>
      </c>
      <c r="J136" s="290"/>
      <c r="K136" s="333"/>
    </row>
    <row r="137" ht="15" customHeight="1">
      <c r="B137" s="331"/>
      <c r="C137" s="290" t="s">
        <v>1029</v>
      </c>
      <c r="D137" s="290"/>
      <c r="E137" s="290"/>
      <c r="F137" s="311" t="s">
        <v>997</v>
      </c>
      <c r="G137" s="290"/>
      <c r="H137" s="290" t="s">
        <v>1051</v>
      </c>
      <c r="I137" s="290" t="s">
        <v>1031</v>
      </c>
      <c r="J137" s="290"/>
      <c r="K137" s="333"/>
    </row>
    <row r="138" ht="15" customHeight="1">
      <c r="B138" s="331"/>
      <c r="C138" s="290" t="s">
        <v>1032</v>
      </c>
      <c r="D138" s="290"/>
      <c r="E138" s="290"/>
      <c r="F138" s="311" t="s">
        <v>997</v>
      </c>
      <c r="G138" s="290"/>
      <c r="H138" s="290" t="s">
        <v>1032</v>
      </c>
      <c r="I138" s="290" t="s">
        <v>1031</v>
      </c>
      <c r="J138" s="290"/>
      <c r="K138" s="333"/>
    </row>
    <row r="139" ht="15" customHeight="1">
      <c r="B139" s="331"/>
      <c r="C139" s="290" t="s">
        <v>38</v>
      </c>
      <c r="D139" s="290"/>
      <c r="E139" s="290"/>
      <c r="F139" s="311" t="s">
        <v>997</v>
      </c>
      <c r="G139" s="290"/>
      <c r="H139" s="290" t="s">
        <v>1052</v>
      </c>
      <c r="I139" s="290" t="s">
        <v>1031</v>
      </c>
      <c r="J139" s="290"/>
      <c r="K139" s="333"/>
    </row>
    <row r="140" ht="15" customHeight="1">
      <c r="B140" s="331"/>
      <c r="C140" s="290" t="s">
        <v>1053</v>
      </c>
      <c r="D140" s="290"/>
      <c r="E140" s="290"/>
      <c r="F140" s="311" t="s">
        <v>997</v>
      </c>
      <c r="G140" s="290"/>
      <c r="H140" s="290" t="s">
        <v>1054</v>
      </c>
      <c r="I140" s="290" t="s">
        <v>1031</v>
      </c>
      <c r="J140" s="290"/>
      <c r="K140" s="333"/>
    </row>
    <row r="141" ht="15" customHeight="1">
      <c r="B141" s="334"/>
      <c r="C141" s="335"/>
      <c r="D141" s="335"/>
      <c r="E141" s="335"/>
      <c r="F141" s="335"/>
      <c r="G141" s="335"/>
      <c r="H141" s="335"/>
      <c r="I141" s="335"/>
      <c r="J141" s="335"/>
      <c r="K141" s="336"/>
    </row>
    <row r="142" ht="18.75" customHeight="1">
      <c r="B142" s="286"/>
      <c r="C142" s="286"/>
      <c r="D142" s="286"/>
      <c r="E142" s="286"/>
      <c r="F142" s="323"/>
      <c r="G142" s="286"/>
      <c r="H142" s="286"/>
      <c r="I142" s="286"/>
      <c r="J142" s="286"/>
      <c r="K142" s="286"/>
    </row>
    <row r="143" ht="18.75" customHeight="1">
      <c r="B143" s="297"/>
      <c r="C143" s="297"/>
      <c r="D143" s="297"/>
      <c r="E143" s="297"/>
      <c r="F143" s="297"/>
      <c r="G143" s="297"/>
      <c r="H143" s="297"/>
      <c r="I143" s="297"/>
      <c r="J143" s="297"/>
      <c r="K143" s="297"/>
    </row>
    <row r="144" ht="7.5" customHeight="1">
      <c r="B144" s="298"/>
      <c r="C144" s="299"/>
      <c r="D144" s="299"/>
      <c r="E144" s="299"/>
      <c r="F144" s="299"/>
      <c r="G144" s="299"/>
      <c r="H144" s="299"/>
      <c r="I144" s="299"/>
      <c r="J144" s="299"/>
      <c r="K144" s="300"/>
    </row>
    <row r="145" ht="45" customHeight="1">
      <c r="B145" s="301"/>
      <c r="C145" s="302" t="s">
        <v>1055</v>
      </c>
      <c r="D145" s="302"/>
      <c r="E145" s="302"/>
      <c r="F145" s="302"/>
      <c r="G145" s="302"/>
      <c r="H145" s="302"/>
      <c r="I145" s="302"/>
      <c r="J145" s="302"/>
      <c r="K145" s="303"/>
    </row>
    <row r="146" ht="17.25" customHeight="1">
      <c r="B146" s="301"/>
      <c r="C146" s="304" t="s">
        <v>991</v>
      </c>
      <c r="D146" s="304"/>
      <c r="E146" s="304"/>
      <c r="F146" s="304" t="s">
        <v>992</v>
      </c>
      <c r="G146" s="305"/>
      <c r="H146" s="304" t="s">
        <v>123</v>
      </c>
      <c r="I146" s="304" t="s">
        <v>57</v>
      </c>
      <c r="J146" s="304" t="s">
        <v>993</v>
      </c>
      <c r="K146" s="303"/>
    </row>
    <row r="147" ht="17.25" customHeight="1">
      <c r="B147" s="301"/>
      <c r="C147" s="306" t="s">
        <v>994</v>
      </c>
      <c r="D147" s="306"/>
      <c r="E147" s="306"/>
      <c r="F147" s="307" t="s">
        <v>995</v>
      </c>
      <c r="G147" s="308"/>
      <c r="H147" s="306"/>
      <c r="I147" s="306"/>
      <c r="J147" s="306" t="s">
        <v>996</v>
      </c>
      <c r="K147" s="303"/>
    </row>
    <row r="148" ht="5.25" customHeight="1">
      <c r="B148" s="312"/>
      <c r="C148" s="309"/>
      <c r="D148" s="309"/>
      <c r="E148" s="309"/>
      <c r="F148" s="309"/>
      <c r="G148" s="310"/>
      <c r="H148" s="309"/>
      <c r="I148" s="309"/>
      <c r="J148" s="309"/>
      <c r="K148" s="333"/>
    </row>
    <row r="149" ht="15" customHeight="1">
      <c r="B149" s="312"/>
      <c r="C149" s="337" t="s">
        <v>1000</v>
      </c>
      <c r="D149" s="290"/>
      <c r="E149" s="290"/>
      <c r="F149" s="338" t="s">
        <v>997</v>
      </c>
      <c r="G149" s="290"/>
      <c r="H149" s="337" t="s">
        <v>1036</v>
      </c>
      <c r="I149" s="337" t="s">
        <v>999</v>
      </c>
      <c r="J149" s="337">
        <v>120</v>
      </c>
      <c r="K149" s="333"/>
    </row>
    <row r="150" ht="15" customHeight="1">
      <c r="B150" s="312"/>
      <c r="C150" s="337" t="s">
        <v>1045</v>
      </c>
      <c r="D150" s="290"/>
      <c r="E150" s="290"/>
      <c r="F150" s="338" t="s">
        <v>997</v>
      </c>
      <c r="G150" s="290"/>
      <c r="H150" s="337" t="s">
        <v>1056</v>
      </c>
      <c r="I150" s="337" t="s">
        <v>999</v>
      </c>
      <c r="J150" s="337" t="s">
        <v>1047</v>
      </c>
      <c r="K150" s="333"/>
    </row>
    <row r="151" ht="15" customHeight="1">
      <c r="B151" s="312"/>
      <c r="C151" s="337" t="s">
        <v>946</v>
      </c>
      <c r="D151" s="290"/>
      <c r="E151" s="290"/>
      <c r="F151" s="338" t="s">
        <v>997</v>
      </c>
      <c r="G151" s="290"/>
      <c r="H151" s="337" t="s">
        <v>1057</v>
      </c>
      <c r="I151" s="337" t="s">
        <v>999</v>
      </c>
      <c r="J151" s="337" t="s">
        <v>1047</v>
      </c>
      <c r="K151" s="333"/>
    </row>
    <row r="152" ht="15" customHeight="1">
      <c r="B152" s="312"/>
      <c r="C152" s="337" t="s">
        <v>1002</v>
      </c>
      <c r="D152" s="290"/>
      <c r="E152" s="290"/>
      <c r="F152" s="338" t="s">
        <v>1003</v>
      </c>
      <c r="G152" s="290"/>
      <c r="H152" s="337" t="s">
        <v>1036</v>
      </c>
      <c r="I152" s="337" t="s">
        <v>999</v>
      </c>
      <c r="J152" s="337">
        <v>50</v>
      </c>
      <c r="K152" s="333"/>
    </row>
    <row r="153" ht="15" customHeight="1">
      <c r="B153" s="312"/>
      <c r="C153" s="337" t="s">
        <v>1005</v>
      </c>
      <c r="D153" s="290"/>
      <c r="E153" s="290"/>
      <c r="F153" s="338" t="s">
        <v>997</v>
      </c>
      <c r="G153" s="290"/>
      <c r="H153" s="337" t="s">
        <v>1036</v>
      </c>
      <c r="I153" s="337" t="s">
        <v>1007</v>
      </c>
      <c r="J153" s="337"/>
      <c r="K153" s="333"/>
    </row>
    <row r="154" ht="15" customHeight="1">
      <c r="B154" s="312"/>
      <c r="C154" s="337" t="s">
        <v>1016</v>
      </c>
      <c r="D154" s="290"/>
      <c r="E154" s="290"/>
      <c r="F154" s="338" t="s">
        <v>1003</v>
      </c>
      <c r="G154" s="290"/>
      <c r="H154" s="337" t="s">
        <v>1036</v>
      </c>
      <c r="I154" s="337" t="s">
        <v>999</v>
      </c>
      <c r="J154" s="337">
        <v>50</v>
      </c>
      <c r="K154" s="333"/>
    </row>
    <row r="155" ht="15" customHeight="1">
      <c r="B155" s="312"/>
      <c r="C155" s="337" t="s">
        <v>1024</v>
      </c>
      <c r="D155" s="290"/>
      <c r="E155" s="290"/>
      <c r="F155" s="338" t="s">
        <v>1003</v>
      </c>
      <c r="G155" s="290"/>
      <c r="H155" s="337" t="s">
        <v>1036</v>
      </c>
      <c r="I155" s="337" t="s">
        <v>999</v>
      </c>
      <c r="J155" s="337">
        <v>50</v>
      </c>
      <c r="K155" s="333"/>
    </row>
    <row r="156" ht="15" customHeight="1">
      <c r="B156" s="312"/>
      <c r="C156" s="337" t="s">
        <v>1022</v>
      </c>
      <c r="D156" s="290"/>
      <c r="E156" s="290"/>
      <c r="F156" s="338" t="s">
        <v>1003</v>
      </c>
      <c r="G156" s="290"/>
      <c r="H156" s="337" t="s">
        <v>1036</v>
      </c>
      <c r="I156" s="337" t="s">
        <v>999</v>
      </c>
      <c r="J156" s="337">
        <v>50</v>
      </c>
      <c r="K156" s="333"/>
    </row>
    <row r="157" ht="15" customHeight="1">
      <c r="B157" s="312"/>
      <c r="C157" s="337" t="s">
        <v>91</v>
      </c>
      <c r="D157" s="290"/>
      <c r="E157" s="290"/>
      <c r="F157" s="338" t="s">
        <v>997</v>
      </c>
      <c r="G157" s="290"/>
      <c r="H157" s="337" t="s">
        <v>1058</v>
      </c>
      <c r="I157" s="337" t="s">
        <v>999</v>
      </c>
      <c r="J157" s="337" t="s">
        <v>1059</v>
      </c>
      <c r="K157" s="333"/>
    </row>
    <row r="158" ht="15" customHeight="1">
      <c r="B158" s="312"/>
      <c r="C158" s="337" t="s">
        <v>1060</v>
      </c>
      <c r="D158" s="290"/>
      <c r="E158" s="290"/>
      <c r="F158" s="338" t="s">
        <v>997</v>
      </c>
      <c r="G158" s="290"/>
      <c r="H158" s="337" t="s">
        <v>1061</v>
      </c>
      <c r="I158" s="337" t="s">
        <v>1031</v>
      </c>
      <c r="J158" s="337"/>
      <c r="K158" s="333"/>
    </row>
    <row r="159" ht="15" customHeight="1">
      <c r="B159" s="339"/>
      <c r="C159" s="321"/>
      <c r="D159" s="321"/>
      <c r="E159" s="321"/>
      <c r="F159" s="321"/>
      <c r="G159" s="321"/>
      <c r="H159" s="321"/>
      <c r="I159" s="321"/>
      <c r="J159" s="321"/>
      <c r="K159" s="340"/>
    </row>
    <row r="160" ht="18.75" customHeight="1">
      <c r="B160" s="286"/>
      <c r="C160" s="290"/>
      <c r="D160" s="290"/>
      <c r="E160" s="290"/>
      <c r="F160" s="311"/>
      <c r="G160" s="290"/>
      <c r="H160" s="290"/>
      <c r="I160" s="290"/>
      <c r="J160" s="290"/>
      <c r="K160" s="286"/>
    </row>
    <row r="161" ht="18.75" customHeight="1">
      <c r="B161" s="297"/>
      <c r="C161" s="297"/>
      <c r="D161" s="297"/>
      <c r="E161" s="297"/>
      <c r="F161" s="297"/>
      <c r="G161" s="297"/>
      <c r="H161" s="297"/>
      <c r="I161" s="297"/>
      <c r="J161" s="297"/>
      <c r="K161" s="297"/>
    </row>
    <row r="162" ht="7.5" customHeight="1">
      <c r="B162" s="276"/>
      <c r="C162" s="277"/>
      <c r="D162" s="277"/>
      <c r="E162" s="277"/>
      <c r="F162" s="277"/>
      <c r="G162" s="277"/>
      <c r="H162" s="277"/>
      <c r="I162" s="277"/>
      <c r="J162" s="277"/>
      <c r="K162" s="278"/>
    </row>
    <row r="163" ht="45" customHeight="1">
      <c r="B163" s="279"/>
      <c r="C163" s="280" t="s">
        <v>1062</v>
      </c>
      <c r="D163" s="280"/>
      <c r="E163" s="280"/>
      <c r="F163" s="280"/>
      <c r="G163" s="280"/>
      <c r="H163" s="280"/>
      <c r="I163" s="280"/>
      <c r="J163" s="280"/>
      <c r="K163" s="281"/>
    </row>
    <row r="164" ht="17.25" customHeight="1">
      <c r="B164" s="279"/>
      <c r="C164" s="304" t="s">
        <v>991</v>
      </c>
      <c r="D164" s="304"/>
      <c r="E164" s="304"/>
      <c r="F164" s="304" t="s">
        <v>992</v>
      </c>
      <c r="G164" s="341"/>
      <c r="H164" s="342" t="s">
        <v>123</v>
      </c>
      <c r="I164" s="342" t="s">
        <v>57</v>
      </c>
      <c r="J164" s="304" t="s">
        <v>993</v>
      </c>
      <c r="K164" s="281"/>
    </row>
    <row r="165" ht="17.25" customHeight="1">
      <c r="B165" s="282"/>
      <c r="C165" s="306" t="s">
        <v>994</v>
      </c>
      <c r="D165" s="306"/>
      <c r="E165" s="306"/>
      <c r="F165" s="307" t="s">
        <v>995</v>
      </c>
      <c r="G165" s="343"/>
      <c r="H165" s="344"/>
      <c r="I165" s="344"/>
      <c r="J165" s="306" t="s">
        <v>996</v>
      </c>
      <c r="K165" s="284"/>
    </row>
    <row r="166" ht="5.25" customHeight="1">
      <c r="B166" s="312"/>
      <c r="C166" s="309"/>
      <c r="D166" s="309"/>
      <c r="E166" s="309"/>
      <c r="F166" s="309"/>
      <c r="G166" s="310"/>
      <c r="H166" s="309"/>
      <c r="I166" s="309"/>
      <c r="J166" s="309"/>
      <c r="K166" s="333"/>
    </row>
    <row r="167" ht="15" customHeight="1">
      <c r="B167" s="312"/>
      <c r="C167" s="290" t="s">
        <v>1000</v>
      </c>
      <c r="D167" s="290"/>
      <c r="E167" s="290"/>
      <c r="F167" s="311" t="s">
        <v>997</v>
      </c>
      <c r="G167" s="290"/>
      <c r="H167" s="290" t="s">
        <v>1036</v>
      </c>
      <c r="I167" s="290" t="s">
        <v>999</v>
      </c>
      <c r="J167" s="290">
        <v>120</v>
      </c>
      <c r="K167" s="333"/>
    </row>
    <row r="168" ht="15" customHeight="1">
      <c r="B168" s="312"/>
      <c r="C168" s="290" t="s">
        <v>1045</v>
      </c>
      <c r="D168" s="290"/>
      <c r="E168" s="290"/>
      <c r="F168" s="311" t="s">
        <v>997</v>
      </c>
      <c r="G168" s="290"/>
      <c r="H168" s="290" t="s">
        <v>1046</v>
      </c>
      <c r="I168" s="290" t="s">
        <v>999</v>
      </c>
      <c r="J168" s="290" t="s">
        <v>1047</v>
      </c>
      <c r="K168" s="333"/>
    </row>
    <row r="169" ht="15" customHeight="1">
      <c r="B169" s="312"/>
      <c r="C169" s="290" t="s">
        <v>946</v>
      </c>
      <c r="D169" s="290"/>
      <c r="E169" s="290"/>
      <c r="F169" s="311" t="s">
        <v>997</v>
      </c>
      <c r="G169" s="290"/>
      <c r="H169" s="290" t="s">
        <v>1063</v>
      </c>
      <c r="I169" s="290" t="s">
        <v>999</v>
      </c>
      <c r="J169" s="290" t="s">
        <v>1047</v>
      </c>
      <c r="K169" s="333"/>
    </row>
    <row r="170" ht="15" customHeight="1">
      <c r="B170" s="312"/>
      <c r="C170" s="290" t="s">
        <v>1002</v>
      </c>
      <c r="D170" s="290"/>
      <c r="E170" s="290"/>
      <c r="F170" s="311" t="s">
        <v>1003</v>
      </c>
      <c r="G170" s="290"/>
      <c r="H170" s="290" t="s">
        <v>1063</v>
      </c>
      <c r="I170" s="290" t="s">
        <v>999</v>
      </c>
      <c r="J170" s="290">
        <v>50</v>
      </c>
      <c r="K170" s="333"/>
    </row>
    <row r="171" ht="15" customHeight="1">
      <c r="B171" s="312"/>
      <c r="C171" s="290" t="s">
        <v>1005</v>
      </c>
      <c r="D171" s="290"/>
      <c r="E171" s="290"/>
      <c r="F171" s="311" t="s">
        <v>997</v>
      </c>
      <c r="G171" s="290"/>
      <c r="H171" s="290" t="s">
        <v>1063</v>
      </c>
      <c r="I171" s="290" t="s">
        <v>1007</v>
      </c>
      <c r="J171" s="290"/>
      <c r="K171" s="333"/>
    </row>
    <row r="172" ht="15" customHeight="1">
      <c r="B172" s="312"/>
      <c r="C172" s="290" t="s">
        <v>1016</v>
      </c>
      <c r="D172" s="290"/>
      <c r="E172" s="290"/>
      <c r="F172" s="311" t="s">
        <v>1003</v>
      </c>
      <c r="G172" s="290"/>
      <c r="H172" s="290" t="s">
        <v>1063</v>
      </c>
      <c r="I172" s="290" t="s">
        <v>999</v>
      </c>
      <c r="J172" s="290">
        <v>50</v>
      </c>
      <c r="K172" s="333"/>
    </row>
    <row r="173" ht="15" customHeight="1">
      <c r="B173" s="312"/>
      <c r="C173" s="290" t="s">
        <v>1024</v>
      </c>
      <c r="D173" s="290"/>
      <c r="E173" s="290"/>
      <c r="F173" s="311" t="s">
        <v>1003</v>
      </c>
      <c r="G173" s="290"/>
      <c r="H173" s="290" t="s">
        <v>1063</v>
      </c>
      <c r="I173" s="290" t="s">
        <v>999</v>
      </c>
      <c r="J173" s="290">
        <v>50</v>
      </c>
      <c r="K173" s="333"/>
    </row>
    <row r="174" ht="15" customHeight="1">
      <c r="B174" s="312"/>
      <c r="C174" s="290" t="s">
        <v>1022</v>
      </c>
      <c r="D174" s="290"/>
      <c r="E174" s="290"/>
      <c r="F174" s="311" t="s">
        <v>1003</v>
      </c>
      <c r="G174" s="290"/>
      <c r="H174" s="290" t="s">
        <v>1063</v>
      </c>
      <c r="I174" s="290" t="s">
        <v>999</v>
      </c>
      <c r="J174" s="290">
        <v>50</v>
      </c>
      <c r="K174" s="333"/>
    </row>
    <row r="175" ht="15" customHeight="1">
      <c r="B175" s="312"/>
      <c r="C175" s="290" t="s">
        <v>122</v>
      </c>
      <c r="D175" s="290"/>
      <c r="E175" s="290"/>
      <c r="F175" s="311" t="s">
        <v>997</v>
      </c>
      <c r="G175" s="290"/>
      <c r="H175" s="290" t="s">
        <v>1064</v>
      </c>
      <c r="I175" s="290" t="s">
        <v>1065</v>
      </c>
      <c r="J175" s="290"/>
      <c r="K175" s="333"/>
    </row>
    <row r="176" ht="15" customHeight="1">
      <c r="B176" s="312"/>
      <c r="C176" s="290" t="s">
        <v>57</v>
      </c>
      <c r="D176" s="290"/>
      <c r="E176" s="290"/>
      <c r="F176" s="311" t="s">
        <v>997</v>
      </c>
      <c r="G176" s="290"/>
      <c r="H176" s="290" t="s">
        <v>1066</v>
      </c>
      <c r="I176" s="290" t="s">
        <v>1067</v>
      </c>
      <c r="J176" s="290">
        <v>1</v>
      </c>
      <c r="K176" s="333"/>
    </row>
    <row r="177" ht="15" customHeight="1">
      <c r="B177" s="312"/>
      <c r="C177" s="290" t="s">
        <v>53</v>
      </c>
      <c r="D177" s="290"/>
      <c r="E177" s="290"/>
      <c r="F177" s="311" t="s">
        <v>997</v>
      </c>
      <c r="G177" s="290"/>
      <c r="H177" s="290" t="s">
        <v>1068</v>
      </c>
      <c r="I177" s="290" t="s">
        <v>999</v>
      </c>
      <c r="J177" s="290">
        <v>20</v>
      </c>
      <c r="K177" s="333"/>
    </row>
    <row r="178" ht="15" customHeight="1">
      <c r="B178" s="312"/>
      <c r="C178" s="290" t="s">
        <v>123</v>
      </c>
      <c r="D178" s="290"/>
      <c r="E178" s="290"/>
      <c r="F178" s="311" t="s">
        <v>997</v>
      </c>
      <c r="G178" s="290"/>
      <c r="H178" s="290" t="s">
        <v>1069</v>
      </c>
      <c r="I178" s="290" t="s">
        <v>999</v>
      </c>
      <c r="J178" s="290">
        <v>255</v>
      </c>
      <c r="K178" s="333"/>
    </row>
    <row r="179" ht="15" customHeight="1">
      <c r="B179" s="312"/>
      <c r="C179" s="290" t="s">
        <v>124</v>
      </c>
      <c r="D179" s="290"/>
      <c r="E179" s="290"/>
      <c r="F179" s="311" t="s">
        <v>997</v>
      </c>
      <c r="G179" s="290"/>
      <c r="H179" s="290" t="s">
        <v>962</v>
      </c>
      <c r="I179" s="290" t="s">
        <v>999</v>
      </c>
      <c r="J179" s="290">
        <v>10</v>
      </c>
      <c r="K179" s="333"/>
    </row>
    <row r="180" ht="15" customHeight="1">
      <c r="B180" s="312"/>
      <c r="C180" s="290" t="s">
        <v>125</v>
      </c>
      <c r="D180" s="290"/>
      <c r="E180" s="290"/>
      <c r="F180" s="311" t="s">
        <v>997</v>
      </c>
      <c r="G180" s="290"/>
      <c r="H180" s="290" t="s">
        <v>1070</v>
      </c>
      <c r="I180" s="290" t="s">
        <v>1031</v>
      </c>
      <c r="J180" s="290"/>
      <c r="K180" s="333"/>
    </row>
    <row r="181" ht="15" customHeight="1">
      <c r="B181" s="312"/>
      <c r="C181" s="290" t="s">
        <v>1071</v>
      </c>
      <c r="D181" s="290"/>
      <c r="E181" s="290"/>
      <c r="F181" s="311" t="s">
        <v>997</v>
      </c>
      <c r="G181" s="290"/>
      <c r="H181" s="290" t="s">
        <v>1072</v>
      </c>
      <c r="I181" s="290" t="s">
        <v>1031</v>
      </c>
      <c r="J181" s="290"/>
      <c r="K181" s="333"/>
    </row>
    <row r="182" ht="15" customHeight="1">
      <c r="B182" s="312"/>
      <c r="C182" s="290" t="s">
        <v>1060</v>
      </c>
      <c r="D182" s="290"/>
      <c r="E182" s="290"/>
      <c r="F182" s="311" t="s">
        <v>997</v>
      </c>
      <c r="G182" s="290"/>
      <c r="H182" s="290" t="s">
        <v>1073</v>
      </c>
      <c r="I182" s="290" t="s">
        <v>1031</v>
      </c>
      <c r="J182" s="290"/>
      <c r="K182" s="333"/>
    </row>
    <row r="183" ht="15" customHeight="1">
      <c r="B183" s="312"/>
      <c r="C183" s="290" t="s">
        <v>127</v>
      </c>
      <c r="D183" s="290"/>
      <c r="E183" s="290"/>
      <c r="F183" s="311" t="s">
        <v>1003</v>
      </c>
      <c r="G183" s="290"/>
      <c r="H183" s="290" t="s">
        <v>1074</v>
      </c>
      <c r="I183" s="290" t="s">
        <v>999</v>
      </c>
      <c r="J183" s="290">
        <v>50</v>
      </c>
      <c r="K183" s="333"/>
    </row>
    <row r="184" ht="15" customHeight="1">
      <c r="B184" s="312"/>
      <c r="C184" s="290" t="s">
        <v>1075</v>
      </c>
      <c r="D184" s="290"/>
      <c r="E184" s="290"/>
      <c r="F184" s="311" t="s">
        <v>1003</v>
      </c>
      <c r="G184" s="290"/>
      <c r="H184" s="290" t="s">
        <v>1076</v>
      </c>
      <c r="I184" s="290" t="s">
        <v>1077</v>
      </c>
      <c r="J184" s="290"/>
      <c r="K184" s="333"/>
    </row>
    <row r="185" ht="15" customHeight="1">
      <c r="B185" s="312"/>
      <c r="C185" s="290" t="s">
        <v>1078</v>
      </c>
      <c r="D185" s="290"/>
      <c r="E185" s="290"/>
      <c r="F185" s="311" t="s">
        <v>1003</v>
      </c>
      <c r="G185" s="290"/>
      <c r="H185" s="290" t="s">
        <v>1079</v>
      </c>
      <c r="I185" s="290" t="s">
        <v>1077</v>
      </c>
      <c r="J185" s="290"/>
      <c r="K185" s="333"/>
    </row>
    <row r="186" ht="15" customHeight="1">
      <c r="B186" s="312"/>
      <c r="C186" s="290" t="s">
        <v>1080</v>
      </c>
      <c r="D186" s="290"/>
      <c r="E186" s="290"/>
      <c r="F186" s="311" t="s">
        <v>1003</v>
      </c>
      <c r="G186" s="290"/>
      <c r="H186" s="290" t="s">
        <v>1081</v>
      </c>
      <c r="I186" s="290" t="s">
        <v>1077</v>
      </c>
      <c r="J186" s="290"/>
      <c r="K186" s="333"/>
    </row>
    <row r="187" ht="15" customHeight="1">
      <c r="B187" s="312"/>
      <c r="C187" s="345" t="s">
        <v>1082</v>
      </c>
      <c r="D187" s="290"/>
      <c r="E187" s="290"/>
      <c r="F187" s="311" t="s">
        <v>1003</v>
      </c>
      <c r="G187" s="290"/>
      <c r="H187" s="290" t="s">
        <v>1083</v>
      </c>
      <c r="I187" s="290" t="s">
        <v>1084</v>
      </c>
      <c r="J187" s="346" t="s">
        <v>1085</v>
      </c>
      <c r="K187" s="333"/>
    </row>
    <row r="188" ht="15" customHeight="1">
      <c r="B188" s="312"/>
      <c r="C188" s="296" t="s">
        <v>42</v>
      </c>
      <c r="D188" s="290"/>
      <c r="E188" s="290"/>
      <c r="F188" s="311" t="s">
        <v>997</v>
      </c>
      <c r="G188" s="290"/>
      <c r="H188" s="286" t="s">
        <v>1086</v>
      </c>
      <c r="I188" s="290" t="s">
        <v>1087</v>
      </c>
      <c r="J188" s="290"/>
      <c r="K188" s="333"/>
    </row>
    <row r="189" ht="15" customHeight="1">
      <c r="B189" s="312"/>
      <c r="C189" s="296" t="s">
        <v>1088</v>
      </c>
      <c r="D189" s="290"/>
      <c r="E189" s="290"/>
      <c r="F189" s="311" t="s">
        <v>997</v>
      </c>
      <c r="G189" s="290"/>
      <c r="H189" s="290" t="s">
        <v>1089</v>
      </c>
      <c r="I189" s="290" t="s">
        <v>1031</v>
      </c>
      <c r="J189" s="290"/>
      <c r="K189" s="333"/>
    </row>
    <row r="190" ht="15" customHeight="1">
      <c r="B190" s="312"/>
      <c r="C190" s="296" t="s">
        <v>1090</v>
      </c>
      <c r="D190" s="290"/>
      <c r="E190" s="290"/>
      <c r="F190" s="311" t="s">
        <v>997</v>
      </c>
      <c r="G190" s="290"/>
      <c r="H190" s="290" t="s">
        <v>1091</v>
      </c>
      <c r="I190" s="290" t="s">
        <v>1031</v>
      </c>
      <c r="J190" s="290"/>
      <c r="K190" s="333"/>
    </row>
    <row r="191" ht="15" customHeight="1">
      <c r="B191" s="312"/>
      <c r="C191" s="296" t="s">
        <v>1092</v>
      </c>
      <c r="D191" s="290"/>
      <c r="E191" s="290"/>
      <c r="F191" s="311" t="s">
        <v>1003</v>
      </c>
      <c r="G191" s="290"/>
      <c r="H191" s="290" t="s">
        <v>1093</v>
      </c>
      <c r="I191" s="290" t="s">
        <v>1031</v>
      </c>
      <c r="J191" s="290"/>
      <c r="K191" s="333"/>
    </row>
    <row r="192" ht="15" customHeight="1">
      <c r="B192" s="339"/>
      <c r="C192" s="347"/>
      <c r="D192" s="321"/>
      <c r="E192" s="321"/>
      <c r="F192" s="321"/>
      <c r="G192" s="321"/>
      <c r="H192" s="321"/>
      <c r="I192" s="321"/>
      <c r="J192" s="321"/>
      <c r="K192" s="340"/>
    </row>
    <row r="193" ht="18.75" customHeight="1">
      <c r="B193" s="286"/>
      <c r="C193" s="290"/>
      <c r="D193" s="290"/>
      <c r="E193" s="290"/>
      <c r="F193" s="311"/>
      <c r="G193" s="290"/>
      <c r="H193" s="290"/>
      <c r="I193" s="290"/>
      <c r="J193" s="290"/>
      <c r="K193" s="286"/>
    </row>
    <row r="194" ht="18.75" customHeight="1">
      <c r="B194" s="286"/>
      <c r="C194" s="290"/>
      <c r="D194" s="290"/>
      <c r="E194" s="290"/>
      <c r="F194" s="311"/>
      <c r="G194" s="290"/>
      <c r="H194" s="290"/>
      <c r="I194" s="290"/>
      <c r="J194" s="290"/>
      <c r="K194" s="286"/>
    </row>
    <row r="195" ht="18.75" customHeight="1">
      <c r="B195" s="297"/>
      <c r="C195" s="297"/>
      <c r="D195" s="297"/>
      <c r="E195" s="297"/>
      <c r="F195" s="297"/>
      <c r="G195" s="297"/>
      <c r="H195" s="297"/>
      <c r="I195" s="297"/>
      <c r="J195" s="297"/>
      <c r="K195" s="297"/>
    </row>
    <row r="196" ht="13.5">
      <c r="B196" s="276"/>
      <c r="C196" s="277"/>
      <c r="D196" s="277"/>
      <c r="E196" s="277"/>
      <c r="F196" s="277"/>
      <c r="G196" s="277"/>
      <c r="H196" s="277"/>
      <c r="I196" s="277"/>
      <c r="J196" s="277"/>
      <c r="K196" s="278"/>
    </row>
    <row r="197" ht="21">
      <c r="B197" s="279"/>
      <c r="C197" s="280" t="s">
        <v>1094</v>
      </c>
      <c r="D197" s="280"/>
      <c r="E197" s="280"/>
      <c r="F197" s="280"/>
      <c r="G197" s="280"/>
      <c r="H197" s="280"/>
      <c r="I197" s="280"/>
      <c r="J197" s="280"/>
      <c r="K197" s="281"/>
    </row>
    <row r="198" ht="25.5" customHeight="1">
      <c r="B198" s="279"/>
      <c r="C198" s="348" t="s">
        <v>1095</v>
      </c>
      <c r="D198" s="348"/>
      <c r="E198" s="348"/>
      <c r="F198" s="348" t="s">
        <v>1096</v>
      </c>
      <c r="G198" s="349"/>
      <c r="H198" s="348" t="s">
        <v>1097</v>
      </c>
      <c r="I198" s="348"/>
      <c r="J198" s="348"/>
      <c r="K198" s="281"/>
    </row>
    <row r="199" ht="5.25" customHeight="1">
      <c r="B199" s="312"/>
      <c r="C199" s="309"/>
      <c r="D199" s="309"/>
      <c r="E199" s="309"/>
      <c r="F199" s="309"/>
      <c r="G199" s="290"/>
      <c r="H199" s="309"/>
      <c r="I199" s="309"/>
      <c r="J199" s="309"/>
      <c r="K199" s="333"/>
    </row>
    <row r="200" ht="15" customHeight="1">
      <c r="B200" s="312"/>
      <c r="C200" s="290" t="s">
        <v>1087</v>
      </c>
      <c r="D200" s="290"/>
      <c r="E200" s="290"/>
      <c r="F200" s="311" t="s">
        <v>43</v>
      </c>
      <c r="G200" s="290"/>
      <c r="H200" s="290" t="s">
        <v>1098</v>
      </c>
      <c r="I200" s="290"/>
      <c r="J200" s="290"/>
      <c r="K200" s="333"/>
    </row>
    <row r="201" ht="15" customHeight="1">
      <c r="B201" s="312"/>
      <c r="C201" s="318"/>
      <c r="D201" s="290"/>
      <c r="E201" s="290"/>
      <c r="F201" s="311" t="s">
        <v>44</v>
      </c>
      <c r="G201" s="290"/>
      <c r="H201" s="290" t="s">
        <v>1099</v>
      </c>
      <c r="I201" s="290"/>
      <c r="J201" s="290"/>
      <c r="K201" s="333"/>
    </row>
    <row r="202" ht="15" customHeight="1">
      <c r="B202" s="312"/>
      <c r="C202" s="318"/>
      <c r="D202" s="290"/>
      <c r="E202" s="290"/>
      <c r="F202" s="311" t="s">
        <v>47</v>
      </c>
      <c r="G202" s="290"/>
      <c r="H202" s="290" t="s">
        <v>1100</v>
      </c>
      <c r="I202" s="290"/>
      <c r="J202" s="290"/>
      <c r="K202" s="333"/>
    </row>
    <row r="203" ht="15" customHeight="1">
      <c r="B203" s="312"/>
      <c r="C203" s="290"/>
      <c r="D203" s="290"/>
      <c r="E203" s="290"/>
      <c r="F203" s="311" t="s">
        <v>45</v>
      </c>
      <c r="G203" s="290"/>
      <c r="H203" s="290" t="s">
        <v>1101</v>
      </c>
      <c r="I203" s="290"/>
      <c r="J203" s="290"/>
      <c r="K203" s="333"/>
    </row>
    <row r="204" ht="15" customHeight="1">
      <c r="B204" s="312"/>
      <c r="C204" s="290"/>
      <c r="D204" s="290"/>
      <c r="E204" s="290"/>
      <c r="F204" s="311" t="s">
        <v>46</v>
      </c>
      <c r="G204" s="290"/>
      <c r="H204" s="290" t="s">
        <v>1102</v>
      </c>
      <c r="I204" s="290"/>
      <c r="J204" s="290"/>
      <c r="K204" s="333"/>
    </row>
    <row r="205" ht="15" customHeight="1">
      <c r="B205" s="312"/>
      <c r="C205" s="290"/>
      <c r="D205" s="290"/>
      <c r="E205" s="290"/>
      <c r="F205" s="311"/>
      <c r="G205" s="290"/>
      <c r="H205" s="290"/>
      <c r="I205" s="290"/>
      <c r="J205" s="290"/>
      <c r="K205" s="333"/>
    </row>
    <row r="206" ht="15" customHeight="1">
      <c r="B206" s="312"/>
      <c r="C206" s="290" t="s">
        <v>1043</v>
      </c>
      <c r="D206" s="290"/>
      <c r="E206" s="290"/>
      <c r="F206" s="311" t="s">
        <v>79</v>
      </c>
      <c r="G206" s="290"/>
      <c r="H206" s="290" t="s">
        <v>1103</v>
      </c>
      <c r="I206" s="290"/>
      <c r="J206" s="290"/>
      <c r="K206" s="333"/>
    </row>
    <row r="207" ht="15" customHeight="1">
      <c r="B207" s="312"/>
      <c r="C207" s="318"/>
      <c r="D207" s="290"/>
      <c r="E207" s="290"/>
      <c r="F207" s="311" t="s">
        <v>940</v>
      </c>
      <c r="G207" s="290"/>
      <c r="H207" s="290" t="s">
        <v>941</v>
      </c>
      <c r="I207" s="290"/>
      <c r="J207" s="290"/>
      <c r="K207" s="333"/>
    </row>
    <row r="208" ht="15" customHeight="1">
      <c r="B208" s="312"/>
      <c r="C208" s="290"/>
      <c r="D208" s="290"/>
      <c r="E208" s="290"/>
      <c r="F208" s="311" t="s">
        <v>938</v>
      </c>
      <c r="G208" s="290"/>
      <c r="H208" s="290" t="s">
        <v>1104</v>
      </c>
      <c r="I208" s="290"/>
      <c r="J208" s="290"/>
      <c r="K208" s="333"/>
    </row>
    <row r="209" ht="15" customHeight="1">
      <c r="B209" s="350"/>
      <c r="C209" s="318"/>
      <c r="D209" s="318"/>
      <c r="E209" s="318"/>
      <c r="F209" s="311" t="s">
        <v>942</v>
      </c>
      <c r="G209" s="296"/>
      <c r="H209" s="337" t="s">
        <v>943</v>
      </c>
      <c r="I209" s="337"/>
      <c r="J209" s="337"/>
      <c r="K209" s="351"/>
    </row>
    <row r="210" ht="15" customHeight="1">
      <c r="B210" s="350"/>
      <c r="C210" s="318"/>
      <c r="D210" s="318"/>
      <c r="E210" s="318"/>
      <c r="F210" s="311" t="s">
        <v>944</v>
      </c>
      <c r="G210" s="296"/>
      <c r="H210" s="337" t="s">
        <v>1105</v>
      </c>
      <c r="I210" s="337"/>
      <c r="J210" s="337"/>
      <c r="K210" s="351"/>
    </row>
    <row r="211" ht="15" customHeight="1">
      <c r="B211" s="350"/>
      <c r="C211" s="318"/>
      <c r="D211" s="318"/>
      <c r="E211" s="318"/>
      <c r="F211" s="352"/>
      <c r="G211" s="296"/>
      <c r="H211" s="353"/>
      <c r="I211" s="353"/>
      <c r="J211" s="353"/>
      <c r="K211" s="351"/>
    </row>
    <row r="212" ht="15" customHeight="1">
      <c r="B212" s="350"/>
      <c r="C212" s="290" t="s">
        <v>1067</v>
      </c>
      <c r="D212" s="318"/>
      <c r="E212" s="318"/>
      <c r="F212" s="311">
        <v>1</v>
      </c>
      <c r="G212" s="296"/>
      <c r="H212" s="337" t="s">
        <v>1106</v>
      </c>
      <c r="I212" s="337"/>
      <c r="J212" s="337"/>
      <c r="K212" s="351"/>
    </row>
    <row r="213" ht="15" customHeight="1">
      <c r="B213" s="350"/>
      <c r="C213" s="318"/>
      <c r="D213" s="318"/>
      <c r="E213" s="318"/>
      <c r="F213" s="311">
        <v>2</v>
      </c>
      <c r="G213" s="296"/>
      <c r="H213" s="337" t="s">
        <v>1107</v>
      </c>
      <c r="I213" s="337"/>
      <c r="J213" s="337"/>
      <c r="K213" s="351"/>
    </row>
    <row r="214" ht="15" customHeight="1">
      <c r="B214" s="350"/>
      <c r="C214" s="318"/>
      <c r="D214" s="318"/>
      <c r="E214" s="318"/>
      <c r="F214" s="311">
        <v>3</v>
      </c>
      <c r="G214" s="296"/>
      <c r="H214" s="337" t="s">
        <v>1108</v>
      </c>
      <c r="I214" s="337"/>
      <c r="J214" s="337"/>
      <c r="K214" s="351"/>
    </row>
    <row r="215" ht="15" customHeight="1">
      <c r="B215" s="350"/>
      <c r="C215" s="318"/>
      <c r="D215" s="318"/>
      <c r="E215" s="318"/>
      <c r="F215" s="311">
        <v>4</v>
      </c>
      <c r="G215" s="296"/>
      <c r="H215" s="337" t="s">
        <v>1109</v>
      </c>
      <c r="I215" s="337"/>
      <c r="J215" s="337"/>
      <c r="K215" s="351"/>
    </row>
    <row r="216" ht="12.75" customHeight="1">
      <c r="B216" s="354"/>
      <c r="C216" s="355"/>
      <c r="D216" s="355"/>
      <c r="E216" s="355"/>
      <c r="F216" s="355"/>
      <c r="G216" s="355"/>
      <c r="H216" s="355"/>
      <c r="I216" s="355"/>
      <c r="J216" s="355"/>
      <c r="K216" s="356"/>
    </row>
  </sheetData>
  <sheetProtection autoFilter="0" deleteColumns="0" deleteRows="0" formatCells="0" formatColumns="0" formatRows="0" insertColumns="0" insertHyperlinks="0" insertRows="0" pivotTables="0" sort="0"/>
  <mergeCells count="77">
    <mergeCell ref="H215:J215"/>
    <mergeCell ref="H208:J208"/>
    <mergeCell ref="H203:J203"/>
    <mergeCell ref="H201:J201"/>
    <mergeCell ref="H212:J212"/>
    <mergeCell ref="H214:J214"/>
    <mergeCell ref="H213:J213"/>
    <mergeCell ref="H210:J210"/>
    <mergeCell ref="H209:J209"/>
    <mergeCell ref="H207:J207"/>
    <mergeCell ref="H198:J198"/>
    <mergeCell ref="C197:J197"/>
    <mergeCell ref="H206:J206"/>
    <mergeCell ref="H204:J204"/>
    <mergeCell ref="H202:J202"/>
    <mergeCell ref="H200:J200"/>
    <mergeCell ref="C163:J163"/>
    <mergeCell ref="C120:J120"/>
    <mergeCell ref="C145:J145"/>
    <mergeCell ref="C100:J100"/>
    <mergeCell ref="C73:J73"/>
    <mergeCell ref="D68:J68"/>
    <mergeCell ref="D66:J66"/>
    <mergeCell ref="D65:J65"/>
    <mergeCell ref="D67:J67"/>
    <mergeCell ref="D64:J64"/>
    <mergeCell ref="D59:J59"/>
    <mergeCell ref="D60:J60"/>
    <mergeCell ref="D63:J63"/>
    <mergeCell ref="D61:J61"/>
    <mergeCell ref="D58:J58"/>
    <mergeCell ref="D57:J57"/>
    <mergeCell ref="D56:J56"/>
    <mergeCell ref="D45:J45"/>
    <mergeCell ref="C50:J50"/>
    <mergeCell ref="C52:J52"/>
    <mergeCell ref="C53:J53"/>
    <mergeCell ref="C55:J55"/>
    <mergeCell ref="D49:J49"/>
    <mergeCell ref="E48:J48"/>
    <mergeCell ref="E47:J47"/>
    <mergeCell ref="E46:J46"/>
    <mergeCell ref="G43:J43"/>
    <mergeCell ref="G42:J42"/>
    <mergeCell ref="D33:J33"/>
    <mergeCell ref="G38:J38"/>
    <mergeCell ref="G39:J39"/>
    <mergeCell ref="G40:J40"/>
    <mergeCell ref="G41:J41"/>
    <mergeCell ref="G34:J34"/>
    <mergeCell ref="G35:J35"/>
    <mergeCell ref="G36:J36"/>
    <mergeCell ref="G37:J37"/>
    <mergeCell ref="D31:J31"/>
    <mergeCell ref="D32:J32"/>
    <mergeCell ref="D29:J29"/>
    <mergeCell ref="D28:J28"/>
    <mergeCell ref="D26:J26"/>
    <mergeCell ref="C23:J23"/>
    <mergeCell ref="D25:J25"/>
    <mergeCell ref="C24:J24"/>
    <mergeCell ref="F18:J18"/>
    <mergeCell ref="F21:J21"/>
    <mergeCell ref="F19:J19"/>
    <mergeCell ref="F20:J20"/>
    <mergeCell ref="F17:J17"/>
    <mergeCell ref="C3:J3"/>
    <mergeCell ref="C9:J9"/>
    <mergeCell ref="D11:J11"/>
    <mergeCell ref="D14:J14"/>
    <mergeCell ref="D15:J15"/>
    <mergeCell ref="F16:J16"/>
    <mergeCell ref="D10:J10"/>
    <mergeCell ref="D13:J1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TISK\User</dc:creator>
  <cp:lastModifiedBy>TISK\User</cp:lastModifiedBy>
  <dcterms:created xsi:type="dcterms:W3CDTF">2019-08-30T05:06:15Z</dcterms:created>
  <dcterms:modified xsi:type="dcterms:W3CDTF">2019-08-30T05:06:22Z</dcterms:modified>
</cp:coreProperties>
</file>